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-daichi\Desktop\"/>
    </mc:Choice>
  </mc:AlternateContent>
  <bookViews>
    <workbookView xWindow="0" yWindow="0" windowWidth="20490" windowHeight="7530" activeTab="1"/>
  </bookViews>
  <sheets>
    <sheet name="記入例" sheetId="12" r:id="rId1"/>
    <sheet name="男子入力シート" sheetId="4" r:id="rId2"/>
    <sheet name="男子入力シート２" sheetId="13" r:id="rId3"/>
    <sheet name="女子入力シート" sheetId="14" r:id="rId4"/>
    <sheet name="女子入力シート２" sheetId="15" r:id="rId5"/>
    <sheet name="学校番号" sheetId="3" state="hidden" r:id="rId6"/>
    <sheet name="男子データ（ドロー作成用）" sheetId="2" state="hidden" r:id="rId7"/>
    <sheet name="女子データ（ドロー作成用）" sheetId="8" state="hidden" r:id="rId8"/>
  </sheets>
  <definedNames>
    <definedName name="_xlnm.Print_Area" localSheetId="0">記入例!$B$2:$L$37</definedName>
    <definedName name="_xlnm.Print_Area" localSheetId="3">女子入力シート!$B$2:$L$37</definedName>
    <definedName name="_xlnm.Print_Area" localSheetId="4">女子入力シート２!$B$2:$L$37</definedName>
    <definedName name="_xlnm.Print_Area" localSheetId="1">男子入力シート!$B$2:$L$37</definedName>
    <definedName name="_xlnm.Print_Area" localSheetId="2">男子入力シート２!$B$2:$L$37</definedName>
    <definedName name="高校リスト">学校番号!$K$2:$K$3</definedName>
    <definedName name="高校名">学校番号!$L$2:$L$3</definedName>
    <definedName name="高等学校長" localSheetId="0">記入例!#REF!</definedName>
    <definedName name="高等学校長" localSheetId="3">女子入力シート!#REF!</definedName>
    <definedName name="高等学校長" localSheetId="4">女子入力シート２!#REF!</definedName>
    <definedName name="高等学校長" localSheetId="2">男子入力シート２!#REF!</definedName>
    <definedName name="高等学校長">男子入力シート!#REF!</definedName>
  </definedNames>
  <calcPr calcId="162913"/>
</workbook>
</file>

<file path=xl/calcChain.xml><?xml version="1.0" encoding="utf-8"?>
<calcChain xmlns="http://schemas.openxmlformats.org/spreadsheetml/2006/main">
  <c r="B36" i="14" l="1"/>
  <c r="B39" i="2" l="1"/>
  <c r="C39" i="2"/>
  <c r="D39" i="2"/>
  <c r="E39" i="2"/>
  <c r="F39" i="2"/>
  <c r="G39" i="2"/>
  <c r="H39" i="2"/>
  <c r="B40" i="2"/>
  <c r="C40" i="2"/>
  <c r="D40" i="2"/>
  <c r="E40" i="2"/>
  <c r="F40" i="2"/>
  <c r="G40" i="2"/>
  <c r="H40" i="2"/>
  <c r="B41" i="2"/>
  <c r="C41" i="2"/>
  <c r="D41" i="2"/>
  <c r="E41" i="2"/>
  <c r="F41" i="2"/>
  <c r="G41" i="2"/>
  <c r="H41" i="2"/>
  <c r="B42" i="2"/>
  <c r="C42" i="2"/>
  <c r="D42" i="2"/>
  <c r="E42" i="2"/>
  <c r="F42" i="2"/>
  <c r="G42" i="2"/>
  <c r="H42" i="2"/>
  <c r="B43" i="2"/>
  <c r="C43" i="2"/>
  <c r="D43" i="2"/>
  <c r="E43" i="2"/>
  <c r="F43" i="2"/>
  <c r="G43" i="2"/>
  <c r="H43" i="2"/>
  <c r="B44" i="2"/>
  <c r="C44" i="2"/>
  <c r="D44" i="2"/>
  <c r="E44" i="2"/>
  <c r="F44" i="2"/>
  <c r="G44" i="2"/>
  <c r="H44" i="2"/>
  <c r="B45" i="2"/>
  <c r="C45" i="2"/>
  <c r="D45" i="2"/>
  <c r="E45" i="2"/>
  <c r="F45" i="2"/>
  <c r="G45" i="2"/>
  <c r="H45" i="2"/>
  <c r="B46" i="2"/>
  <c r="C46" i="2"/>
  <c r="D46" i="2"/>
  <c r="E46" i="2"/>
  <c r="F46" i="2"/>
  <c r="G46" i="2"/>
  <c r="H46" i="2"/>
  <c r="B47" i="2"/>
  <c r="C47" i="2"/>
  <c r="D47" i="2"/>
  <c r="E47" i="2"/>
  <c r="F47" i="2"/>
  <c r="G47" i="2"/>
  <c r="H47" i="2"/>
  <c r="B48" i="2"/>
  <c r="C48" i="2"/>
  <c r="D48" i="2"/>
  <c r="E48" i="2"/>
  <c r="F48" i="2"/>
  <c r="G48" i="2"/>
  <c r="H48" i="2"/>
  <c r="B49" i="2"/>
  <c r="C49" i="2"/>
  <c r="D49" i="2"/>
  <c r="E49" i="2"/>
  <c r="F49" i="2"/>
  <c r="G49" i="2"/>
  <c r="H49" i="2"/>
  <c r="B50" i="2"/>
  <c r="C50" i="2"/>
  <c r="D50" i="2"/>
  <c r="E50" i="2"/>
  <c r="F50" i="2"/>
  <c r="G50" i="2"/>
  <c r="H50" i="2"/>
  <c r="B51" i="2"/>
  <c r="C51" i="2"/>
  <c r="D51" i="2"/>
  <c r="E51" i="2"/>
  <c r="F51" i="2"/>
  <c r="G51" i="2"/>
  <c r="H51" i="2"/>
  <c r="B52" i="2"/>
  <c r="C52" i="2"/>
  <c r="D52" i="2"/>
  <c r="E52" i="2"/>
  <c r="F52" i="2"/>
  <c r="G52" i="2"/>
  <c r="H52" i="2"/>
  <c r="B53" i="2"/>
  <c r="C53" i="2"/>
  <c r="D53" i="2"/>
  <c r="E53" i="2"/>
  <c r="F53" i="2"/>
  <c r="G53" i="2"/>
  <c r="H53" i="2"/>
  <c r="B54" i="2"/>
  <c r="C54" i="2"/>
  <c r="D54" i="2"/>
  <c r="E54" i="2"/>
  <c r="F54" i="2"/>
  <c r="G54" i="2"/>
  <c r="H54" i="2"/>
  <c r="B55" i="2"/>
  <c r="C55" i="2"/>
  <c r="D55" i="2"/>
  <c r="E55" i="2"/>
  <c r="F55" i="2"/>
  <c r="G55" i="2"/>
  <c r="H55" i="2"/>
  <c r="B56" i="2"/>
  <c r="C56" i="2"/>
  <c r="D56" i="2"/>
  <c r="E56" i="2"/>
  <c r="F56" i="2"/>
  <c r="G56" i="2"/>
  <c r="H56" i="2"/>
  <c r="B57" i="2"/>
  <c r="C57" i="2"/>
  <c r="D57" i="2"/>
  <c r="E57" i="2"/>
  <c r="F57" i="2"/>
  <c r="G57" i="2"/>
  <c r="H57" i="2"/>
  <c r="H38" i="2"/>
  <c r="G38" i="2"/>
  <c r="F38" i="2"/>
  <c r="E38" i="2"/>
  <c r="D38" i="2"/>
  <c r="C38" i="2"/>
  <c r="B38" i="2"/>
  <c r="H43" i="8"/>
  <c r="E43" i="8"/>
  <c r="E44" i="8"/>
  <c r="D43" i="8"/>
  <c r="B44" i="8"/>
  <c r="C44" i="8"/>
  <c r="D44" i="8"/>
  <c r="F44" i="8"/>
  <c r="G44" i="8"/>
  <c r="H44" i="8"/>
  <c r="B45" i="8"/>
  <c r="C45" i="8"/>
  <c r="D45" i="8"/>
  <c r="E45" i="8"/>
  <c r="F45" i="8"/>
  <c r="G45" i="8"/>
  <c r="H45" i="8"/>
  <c r="B46" i="8"/>
  <c r="C46" i="8"/>
  <c r="D46" i="8"/>
  <c r="E46" i="8"/>
  <c r="F46" i="8"/>
  <c r="G46" i="8"/>
  <c r="H46" i="8"/>
  <c r="B47" i="8"/>
  <c r="C47" i="8"/>
  <c r="D47" i="8"/>
  <c r="E47" i="8"/>
  <c r="F47" i="8"/>
  <c r="G47" i="8"/>
  <c r="H47" i="8"/>
  <c r="B48" i="8"/>
  <c r="C48" i="8"/>
  <c r="D48" i="8"/>
  <c r="E48" i="8"/>
  <c r="F48" i="8"/>
  <c r="G48" i="8"/>
  <c r="H48" i="8"/>
  <c r="B49" i="8"/>
  <c r="C49" i="8"/>
  <c r="D49" i="8"/>
  <c r="E49" i="8"/>
  <c r="F49" i="8"/>
  <c r="G49" i="8"/>
  <c r="H49" i="8"/>
  <c r="B50" i="8"/>
  <c r="C50" i="8"/>
  <c r="D50" i="8"/>
  <c r="E50" i="8"/>
  <c r="F50" i="8"/>
  <c r="G50" i="8"/>
  <c r="H50" i="8"/>
  <c r="B51" i="8"/>
  <c r="C51" i="8"/>
  <c r="D51" i="8"/>
  <c r="E51" i="8"/>
  <c r="F51" i="8"/>
  <c r="G51" i="8"/>
  <c r="H51" i="8"/>
  <c r="B52" i="8"/>
  <c r="C52" i="8"/>
  <c r="D52" i="8"/>
  <c r="E52" i="8"/>
  <c r="F52" i="8"/>
  <c r="G52" i="8"/>
  <c r="H52" i="8"/>
  <c r="B53" i="8"/>
  <c r="C53" i="8"/>
  <c r="D53" i="8"/>
  <c r="E53" i="8"/>
  <c r="F53" i="8"/>
  <c r="G53" i="8"/>
  <c r="H53" i="8"/>
  <c r="B54" i="8"/>
  <c r="C54" i="8"/>
  <c r="D54" i="8"/>
  <c r="E54" i="8"/>
  <c r="F54" i="8"/>
  <c r="G54" i="8"/>
  <c r="H54" i="8"/>
  <c r="B55" i="8"/>
  <c r="C55" i="8"/>
  <c r="D55" i="8"/>
  <c r="E55" i="8"/>
  <c r="F55" i="8"/>
  <c r="G55" i="8"/>
  <c r="H55" i="8"/>
  <c r="B56" i="8"/>
  <c r="C56" i="8"/>
  <c r="D56" i="8"/>
  <c r="E56" i="8"/>
  <c r="F56" i="8"/>
  <c r="G56" i="8"/>
  <c r="H56" i="8"/>
  <c r="B57" i="8"/>
  <c r="C57" i="8"/>
  <c r="D57" i="8"/>
  <c r="E57" i="8"/>
  <c r="F57" i="8"/>
  <c r="G57" i="8"/>
  <c r="H57" i="8"/>
  <c r="B58" i="8"/>
  <c r="C58" i="8"/>
  <c r="D58" i="8"/>
  <c r="E58" i="8"/>
  <c r="F58" i="8"/>
  <c r="G58" i="8"/>
  <c r="H58" i="8"/>
  <c r="B59" i="8"/>
  <c r="C59" i="8"/>
  <c r="D59" i="8"/>
  <c r="E59" i="8"/>
  <c r="F59" i="8"/>
  <c r="G59" i="8"/>
  <c r="H59" i="8"/>
  <c r="B60" i="8"/>
  <c r="C60" i="8"/>
  <c r="D60" i="8"/>
  <c r="E60" i="8"/>
  <c r="F60" i="8"/>
  <c r="G60" i="8"/>
  <c r="H60" i="8"/>
  <c r="B61" i="8"/>
  <c r="C61" i="8"/>
  <c r="D61" i="8"/>
  <c r="E61" i="8"/>
  <c r="F61" i="8"/>
  <c r="G61" i="8"/>
  <c r="H61" i="8"/>
  <c r="B62" i="8"/>
  <c r="C62" i="8"/>
  <c r="D62" i="8"/>
  <c r="E62" i="8"/>
  <c r="F62" i="8"/>
  <c r="G62" i="8"/>
  <c r="H62" i="8"/>
  <c r="G43" i="8"/>
  <c r="F43" i="8"/>
  <c r="C43" i="8"/>
  <c r="B4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B26" i="8"/>
  <c r="C26" i="8"/>
  <c r="D26" i="8"/>
  <c r="E26" i="8"/>
  <c r="F26" i="8"/>
  <c r="G26" i="8"/>
  <c r="H26" i="8"/>
  <c r="B27" i="8"/>
  <c r="C27" i="8"/>
  <c r="D27" i="8"/>
  <c r="E27" i="8"/>
  <c r="F27" i="8"/>
  <c r="G27" i="8"/>
  <c r="H27" i="8"/>
  <c r="B28" i="8"/>
  <c r="C28" i="8"/>
  <c r="D28" i="8"/>
  <c r="E28" i="8"/>
  <c r="F28" i="8"/>
  <c r="G28" i="8"/>
  <c r="H28" i="8"/>
  <c r="B29" i="8"/>
  <c r="C29" i="8"/>
  <c r="D29" i="8"/>
  <c r="E29" i="8"/>
  <c r="F29" i="8"/>
  <c r="G29" i="8"/>
  <c r="H29" i="8"/>
  <c r="B30" i="8"/>
  <c r="C30" i="8"/>
  <c r="D30" i="8"/>
  <c r="E30" i="8"/>
  <c r="F30" i="8"/>
  <c r="G30" i="8"/>
  <c r="H30" i="8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B37" i="8"/>
  <c r="C37" i="8"/>
  <c r="D37" i="8"/>
  <c r="E37" i="8"/>
  <c r="F37" i="8"/>
  <c r="G37" i="8"/>
  <c r="H37" i="8"/>
  <c r="B38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C23" i="8"/>
  <c r="H23" i="8"/>
  <c r="G23" i="8"/>
  <c r="F23" i="8"/>
  <c r="D23" i="8"/>
  <c r="E23" i="8"/>
  <c r="B23" i="8"/>
  <c r="B3" i="8"/>
  <c r="C3" i="8"/>
  <c r="D3" i="8"/>
  <c r="E3" i="8"/>
  <c r="F3" i="8"/>
  <c r="B4" i="8"/>
  <c r="C4" i="8"/>
  <c r="D4" i="8"/>
  <c r="E4" i="8"/>
  <c r="F4" i="8"/>
  <c r="B5" i="8"/>
  <c r="C5" i="8"/>
  <c r="D5" i="8"/>
  <c r="E5" i="8"/>
  <c r="F5" i="8"/>
  <c r="B6" i="8"/>
  <c r="C6" i="8"/>
  <c r="D6" i="8"/>
  <c r="E6" i="8"/>
  <c r="F6" i="8"/>
  <c r="B7" i="8"/>
  <c r="C7" i="8"/>
  <c r="D7" i="8"/>
  <c r="E7" i="8"/>
  <c r="F7" i="8"/>
  <c r="B8" i="8"/>
  <c r="C8" i="8"/>
  <c r="D8" i="8"/>
  <c r="E8" i="8"/>
  <c r="F8" i="8"/>
  <c r="B9" i="8"/>
  <c r="C9" i="8"/>
  <c r="D9" i="8"/>
  <c r="E9" i="8"/>
  <c r="F9" i="8"/>
  <c r="B10" i="8"/>
  <c r="C10" i="8"/>
  <c r="D10" i="8"/>
  <c r="E10" i="8"/>
  <c r="F10" i="8"/>
  <c r="B11" i="8"/>
  <c r="C11" i="8"/>
  <c r="D11" i="8"/>
  <c r="E11" i="8"/>
  <c r="F11" i="8"/>
  <c r="B12" i="8"/>
  <c r="C12" i="8"/>
  <c r="D12" i="8"/>
  <c r="E12" i="8"/>
  <c r="F12" i="8"/>
  <c r="B13" i="8"/>
  <c r="C13" i="8"/>
  <c r="D13" i="8"/>
  <c r="E13" i="8"/>
  <c r="F13" i="8"/>
  <c r="B14" i="8"/>
  <c r="C14" i="8"/>
  <c r="D14" i="8"/>
  <c r="E14" i="8"/>
  <c r="F14" i="8"/>
  <c r="B15" i="8"/>
  <c r="C15" i="8"/>
  <c r="D15" i="8"/>
  <c r="E15" i="8"/>
  <c r="F15" i="8"/>
  <c r="B16" i="8"/>
  <c r="C16" i="8"/>
  <c r="D16" i="8"/>
  <c r="E16" i="8"/>
  <c r="F16" i="8"/>
  <c r="B17" i="8"/>
  <c r="C17" i="8"/>
  <c r="D17" i="8"/>
  <c r="E17" i="8"/>
  <c r="F17" i="8"/>
  <c r="B18" i="8"/>
  <c r="C18" i="8"/>
  <c r="D18" i="8"/>
  <c r="E18" i="8"/>
  <c r="F18" i="8"/>
  <c r="B19" i="8"/>
  <c r="C19" i="8"/>
  <c r="D19" i="8"/>
  <c r="E19" i="8"/>
  <c r="F19" i="8"/>
  <c r="B20" i="8"/>
  <c r="C20" i="8"/>
  <c r="D20" i="8"/>
  <c r="E20" i="8"/>
  <c r="F20" i="8"/>
  <c r="B21" i="8"/>
  <c r="C21" i="8"/>
  <c r="D21" i="8"/>
  <c r="E21" i="8"/>
  <c r="F21" i="8"/>
  <c r="E2" i="8"/>
  <c r="C2" i="8"/>
  <c r="B2" i="8"/>
  <c r="F2" i="8"/>
  <c r="D2" i="8"/>
  <c r="B2" i="2"/>
  <c r="B4" i="12"/>
  <c r="B4" i="15"/>
  <c r="L2" i="15"/>
  <c r="H6" i="15" s="1"/>
  <c r="B4" i="14"/>
  <c r="H37" i="14"/>
  <c r="L7" i="14"/>
  <c r="H6" i="14"/>
  <c r="B37" i="14" s="1"/>
  <c r="B4" i="13"/>
  <c r="L2" i="13"/>
  <c r="L7" i="13" s="1"/>
  <c r="B4" i="4"/>
  <c r="H37" i="12"/>
  <c r="L6" i="12" s="1"/>
  <c r="B36" i="12"/>
  <c r="L7" i="12"/>
  <c r="B37" i="12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" i="3"/>
  <c r="F4" i="3"/>
  <c r="F5" i="3"/>
  <c r="F6" i="3"/>
  <c r="F7" i="3"/>
  <c r="F8" i="3"/>
  <c r="F9" i="3"/>
  <c r="F10" i="3"/>
  <c r="F11" i="3"/>
  <c r="L7" i="4"/>
  <c r="F2" i="3"/>
  <c r="H6" i="4"/>
  <c r="B37" i="4" s="1"/>
  <c r="I3" i="3"/>
  <c r="H37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2" i="3"/>
  <c r="B36" i="4"/>
  <c r="B33" i="2"/>
  <c r="B34" i="2"/>
  <c r="B35" i="2"/>
  <c r="B36" i="2"/>
  <c r="B37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F11" i="2"/>
  <c r="E11" i="2"/>
  <c r="D11" i="2"/>
  <c r="C11" i="2"/>
  <c r="B11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F18" i="2"/>
  <c r="C18" i="2"/>
  <c r="B18" i="2"/>
  <c r="E10" i="2"/>
  <c r="C10" i="2"/>
  <c r="B10" i="2"/>
  <c r="E9" i="2"/>
  <c r="C9" i="2"/>
  <c r="B9" i="2"/>
  <c r="E8" i="2"/>
  <c r="C8" i="2"/>
  <c r="B8" i="2"/>
  <c r="E7" i="2"/>
  <c r="C7" i="2"/>
  <c r="B7" i="2"/>
  <c r="E6" i="2"/>
  <c r="C6" i="2"/>
  <c r="B6" i="2"/>
  <c r="E5" i="2"/>
  <c r="C5" i="2"/>
  <c r="B5" i="2"/>
  <c r="E4" i="2"/>
  <c r="C4" i="2"/>
  <c r="B4" i="2"/>
  <c r="E3" i="2"/>
  <c r="C3" i="2"/>
  <c r="B3" i="2"/>
  <c r="E2" i="2"/>
  <c r="C2" i="2"/>
  <c r="F3" i="2"/>
  <c r="F4" i="2"/>
  <c r="F5" i="2"/>
  <c r="F6" i="2"/>
  <c r="F7" i="2"/>
  <c r="F8" i="2"/>
  <c r="F9" i="2"/>
  <c r="F10" i="2"/>
  <c r="F2" i="2"/>
  <c r="H18" i="2"/>
  <c r="G18" i="2"/>
  <c r="D3" i="2"/>
  <c r="D4" i="2"/>
  <c r="D5" i="2"/>
  <c r="D6" i="2"/>
  <c r="D7" i="2"/>
  <c r="D8" i="2"/>
  <c r="D9" i="2"/>
  <c r="D10" i="2"/>
  <c r="D2" i="2"/>
  <c r="E18" i="2"/>
  <c r="D18" i="2"/>
  <c r="L6" i="14" l="1"/>
  <c r="L6" i="15" s="1"/>
  <c r="L6" i="4"/>
  <c r="L6" i="13" s="1"/>
  <c r="H6" i="13"/>
  <c r="L7" i="15"/>
</calcChain>
</file>

<file path=xl/comments1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ここに学校番号（学校番号シート参照）を入れて下さい。自動で学校名が入ります。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姓と名の間は全角スペースを入れて下さい。（以下同様）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ケガ等の緊急時に連絡する場合があります。休日につながる番号を記入して下さい。</t>
        </r>
      </text>
    </comment>
    <comment ref="B36" authorId="1" shapeId="0">
      <text>
        <r>
          <rPr>
            <sz val="12"/>
            <color indexed="81"/>
            <rFont val="ＭＳ Ｐゴシック"/>
            <family val="3"/>
            <charset val="128"/>
          </rPr>
          <t>ここは開いた年に自動でなります</t>
        </r>
      </text>
    </comment>
    <comment ref="D36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電子データの場合、日付は不要です。</t>
        </r>
      </text>
    </comment>
  </commentList>
</comments>
</file>

<file path=xl/comments2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ケガ等の緊急時に連絡する場合
があります。</t>
        </r>
      </text>
    </comment>
    <comment ref="B36" authorId="1" shapeId="0">
      <text>
        <r>
          <rPr>
            <sz val="12"/>
            <color indexed="81"/>
            <rFont val="HG丸ｺﾞｼｯｸM-PRO"/>
            <family val="3"/>
            <charset val="128"/>
          </rPr>
          <t>自動で更新されます。</t>
        </r>
      </text>
    </comment>
    <comment ref="D36" authorId="0" shapeId="0">
      <text>
        <r>
          <rPr>
            <sz val="12"/>
            <color indexed="81"/>
            <rFont val="HG丸ｺﾞｼｯｸM-PRO"/>
            <family val="3"/>
            <charset val="128"/>
          </rPr>
          <t>電子データの場合、ここには日付は不要です。</t>
        </r>
      </text>
    </comment>
  </commentList>
</comments>
</file>

<file path=xl/comments3.xml><?xml version="1.0" encoding="utf-8"?>
<comments xmlns="http://schemas.openxmlformats.org/spreadsheetml/2006/main">
  <authors>
    <author>nobuyoshi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</commentList>
</comments>
</file>

<file path=xl/comments4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ケガ等の緊急時に連絡する場合
があります。</t>
        </r>
      </text>
    </comment>
    <comment ref="B36" authorId="1" shapeId="0">
      <text>
        <r>
          <rPr>
            <sz val="12"/>
            <color indexed="81"/>
            <rFont val="HG丸ｺﾞｼｯｸM-PRO"/>
            <family val="3"/>
            <charset val="128"/>
          </rPr>
          <t>自動で更新されます。</t>
        </r>
      </text>
    </comment>
    <comment ref="D36" authorId="0" shapeId="0">
      <text>
        <r>
          <rPr>
            <sz val="12"/>
            <color indexed="81"/>
            <rFont val="HG丸ｺﾞｼｯｸM-PRO"/>
            <family val="3"/>
            <charset val="128"/>
          </rPr>
          <t>電子データの場合、ここには日付は不要です。</t>
        </r>
      </text>
    </comment>
  </commentList>
</comments>
</file>

<file path=xl/comments5.xml><?xml version="1.0" encoding="utf-8"?>
<comments xmlns="http://schemas.openxmlformats.org/spreadsheetml/2006/main">
  <authors>
    <author>nobuyoshi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</commentList>
</comments>
</file>

<file path=xl/sharedStrings.xml><?xml version="1.0" encoding="utf-8"?>
<sst xmlns="http://schemas.openxmlformats.org/spreadsheetml/2006/main" count="324" uniqueCount="121">
  <si>
    <t>上記の生徒が標記大会に出場することを認めます。</t>
    <rPh sb="0" eb="2">
      <t>ジョウキ</t>
    </rPh>
    <rPh sb="3" eb="5">
      <t>セイト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</si>
  <si>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</si>
  <si>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ドロー</t>
    <phoneticPr fontId="1"/>
  </si>
  <si>
    <t>学校番号</t>
    <rPh sb="0" eb="2">
      <t>ガッコウ</t>
    </rPh>
    <rPh sb="2" eb="4">
      <t>バンゴウ</t>
    </rPh>
    <phoneticPr fontId="1"/>
  </si>
  <si>
    <t>鎌倉</t>
    <rPh sb="0" eb="2">
      <t>カマクラ</t>
    </rPh>
    <phoneticPr fontId="1"/>
  </si>
  <si>
    <t>栄光</t>
    <rPh sb="0" eb="2">
      <t>エイコウ</t>
    </rPh>
    <phoneticPr fontId="1"/>
  </si>
  <si>
    <t>栄光学園</t>
    <rPh sb="0" eb="2">
      <t>エイコウ</t>
    </rPh>
    <rPh sb="2" eb="4">
      <t>ガクエン</t>
    </rPh>
    <phoneticPr fontId="1"/>
  </si>
  <si>
    <t>鎌大</t>
    <rPh sb="0" eb="1">
      <t>カマ</t>
    </rPh>
    <rPh sb="1" eb="2">
      <t>ダイ</t>
    </rPh>
    <phoneticPr fontId="1"/>
  </si>
  <si>
    <t>鎌倉女子大</t>
    <rPh sb="0" eb="2">
      <t>カマクラ</t>
    </rPh>
    <rPh sb="2" eb="4">
      <t>ジョシ</t>
    </rPh>
    <rPh sb="4" eb="5">
      <t>ダイ</t>
    </rPh>
    <phoneticPr fontId="1"/>
  </si>
  <si>
    <t>清泉</t>
    <rPh sb="0" eb="2">
      <t>セイセン</t>
    </rPh>
    <phoneticPr fontId="1"/>
  </si>
  <si>
    <t>清泉女学院</t>
    <rPh sb="0" eb="2">
      <t>セイセン</t>
    </rPh>
    <rPh sb="2" eb="5">
      <t>ジョガクイン</t>
    </rPh>
    <phoneticPr fontId="1"/>
  </si>
  <si>
    <t>七里</t>
    <rPh sb="0" eb="2">
      <t>シチリ</t>
    </rPh>
    <phoneticPr fontId="1"/>
  </si>
  <si>
    <t>七里ガ浜</t>
    <rPh sb="0" eb="2">
      <t>シチリ</t>
    </rPh>
    <rPh sb="3" eb="4">
      <t>ハマ</t>
    </rPh>
    <phoneticPr fontId="1"/>
  </si>
  <si>
    <t>鎌学</t>
    <rPh sb="0" eb="1">
      <t>カマ</t>
    </rPh>
    <rPh sb="1" eb="2">
      <t>ガク</t>
    </rPh>
    <phoneticPr fontId="1"/>
  </si>
  <si>
    <t>鎌倉学園</t>
    <rPh sb="0" eb="2">
      <t>カマクラ</t>
    </rPh>
    <rPh sb="2" eb="4">
      <t>ガクエン</t>
    </rPh>
    <phoneticPr fontId="1"/>
  </si>
  <si>
    <t>藤工</t>
    <rPh sb="0" eb="1">
      <t>フジ</t>
    </rPh>
    <rPh sb="1" eb="2">
      <t>コウ</t>
    </rPh>
    <phoneticPr fontId="1"/>
  </si>
  <si>
    <t>藤沢工科</t>
    <rPh sb="0" eb="2">
      <t>フジサワ</t>
    </rPh>
    <rPh sb="2" eb="4">
      <t>コウカ</t>
    </rPh>
    <phoneticPr fontId="1"/>
  </si>
  <si>
    <t>鎌院</t>
    <rPh sb="0" eb="2">
      <t>カマイン</t>
    </rPh>
    <phoneticPr fontId="1"/>
  </si>
  <si>
    <t>鎌倉女学院</t>
    <rPh sb="0" eb="2">
      <t>カマクラ</t>
    </rPh>
    <rPh sb="2" eb="5">
      <t>ジョガクイン</t>
    </rPh>
    <phoneticPr fontId="1"/>
  </si>
  <si>
    <t>大船</t>
    <rPh sb="0" eb="2">
      <t>オオフナ</t>
    </rPh>
    <phoneticPr fontId="1"/>
  </si>
  <si>
    <t>湘工</t>
    <rPh sb="0" eb="1">
      <t>ショウ</t>
    </rPh>
    <rPh sb="1" eb="2">
      <t>コウ</t>
    </rPh>
    <phoneticPr fontId="1"/>
  </si>
  <si>
    <t>湘南工科大学附属</t>
    <rPh sb="0" eb="2">
      <t>ショウナン</t>
    </rPh>
    <rPh sb="2" eb="4">
      <t>コウカ</t>
    </rPh>
    <rPh sb="4" eb="6">
      <t>ダイガク</t>
    </rPh>
    <rPh sb="6" eb="8">
      <t>フゾク</t>
    </rPh>
    <phoneticPr fontId="1"/>
  </si>
  <si>
    <t>湘学</t>
    <rPh sb="0" eb="1">
      <t>ショウ</t>
    </rPh>
    <rPh sb="1" eb="2">
      <t>ガク</t>
    </rPh>
    <phoneticPr fontId="1"/>
  </si>
  <si>
    <t>湘南学園</t>
    <rPh sb="0" eb="2">
      <t>ショウナン</t>
    </rPh>
    <rPh sb="2" eb="4">
      <t>ガクエン</t>
    </rPh>
    <phoneticPr fontId="1"/>
  </si>
  <si>
    <t>日藤</t>
    <rPh sb="0" eb="1">
      <t>ヒ</t>
    </rPh>
    <rPh sb="1" eb="2">
      <t>フジ</t>
    </rPh>
    <phoneticPr fontId="1"/>
  </si>
  <si>
    <t>日本大学藤沢</t>
    <rPh sb="0" eb="2">
      <t>ニホン</t>
    </rPh>
    <rPh sb="2" eb="4">
      <t>ダイガク</t>
    </rPh>
    <rPh sb="4" eb="6">
      <t>フジサワ</t>
    </rPh>
    <phoneticPr fontId="1"/>
  </si>
  <si>
    <t>藤西</t>
    <rPh sb="0" eb="1">
      <t>フジ</t>
    </rPh>
    <rPh sb="1" eb="2">
      <t>ニシ</t>
    </rPh>
    <phoneticPr fontId="1"/>
  </si>
  <si>
    <t>藤沢西</t>
    <rPh sb="0" eb="2">
      <t>フジサワ</t>
    </rPh>
    <rPh sb="2" eb="3">
      <t>ニシ</t>
    </rPh>
    <phoneticPr fontId="1"/>
  </si>
  <si>
    <t>翔陵</t>
    <rPh sb="0" eb="1">
      <t>ショウ</t>
    </rPh>
    <rPh sb="1" eb="2">
      <t>リョウ</t>
    </rPh>
    <phoneticPr fontId="1"/>
  </si>
  <si>
    <t>藤沢翔陵</t>
    <rPh sb="0" eb="2">
      <t>フジサワ</t>
    </rPh>
    <rPh sb="2" eb="3">
      <t>ショウ</t>
    </rPh>
    <rPh sb="3" eb="4">
      <t>リョウ</t>
    </rPh>
    <phoneticPr fontId="1"/>
  </si>
  <si>
    <t>藤総</t>
    <rPh sb="0" eb="1">
      <t>フジ</t>
    </rPh>
    <rPh sb="1" eb="2">
      <t>ソウ</t>
    </rPh>
    <phoneticPr fontId="1"/>
  </si>
  <si>
    <t>藤沢総合</t>
    <rPh sb="0" eb="2">
      <t>フジサワ</t>
    </rPh>
    <rPh sb="2" eb="4">
      <t>ソウゴウ</t>
    </rPh>
    <phoneticPr fontId="1"/>
  </si>
  <si>
    <t>湘南</t>
    <rPh sb="0" eb="2">
      <t>ショウナン</t>
    </rPh>
    <phoneticPr fontId="1"/>
  </si>
  <si>
    <t>白百</t>
    <rPh sb="0" eb="1">
      <t>シロ</t>
    </rPh>
    <rPh sb="1" eb="2">
      <t>ヒャク</t>
    </rPh>
    <phoneticPr fontId="1"/>
  </si>
  <si>
    <t>湘南白百合学園</t>
    <rPh sb="0" eb="2">
      <t>ショウナン</t>
    </rPh>
    <rPh sb="2" eb="5">
      <t>シラユリ</t>
    </rPh>
    <rPh sb="5" eb="7">
      <t>ガクエン</t>
    </rPh>
    <phoneticPr fontId="1"/>
  </si>
  <si>
    <t>鵠沼</t>
    <rPh sb="0" eb="2">
      <t>クゲヌマ</t>
    </rPh>
    <phoneticPr fontId="1"/>
  </si>
  <si>
    <t>鶴嶺</t>
    <rPh sb="0" eb="1">
      <t>ツル</t>
    </rPh>
    <rPh sb="1" eb="2">
      <t>ミネ</t>
    </rPh>
    <phoneticPr fontId="1"/>
  </si>
  <si>
    <t>茅崎</t>
    <rPh sb="0" eb="2">
      <t>カヤサキ</t>
    </rPh>
    <phoneticPr fontId="1"/>
  </si>
  <si>
    <t>西浜</t>
    <rPh sb="0" eb="2">
      <t>ニシハマ</t>
    </rPh>
    <phoneticPr fontId="1"/>
  </si>
  <si>
    <t>茅ケ崎西浜</t>
    <rPh sb="0" eb="3">
      <t>チガサキ</t>
    </rPh>
    <rPh sb="3" eb="5">
      <t>ニシハマ</t>
    </rPh>
    <phoneticPr fontId="1"/>
  </si>
  <si>
    <t>寒川</t>
    <rPh sb="0" eb="2">
      <t>サムカワ</t>
    </rPh>
    <phoneticPr fontId="1"/>
  </si>
  <si>
    <t>湘台</t>
    <rPh sb="0" eb="1">
      <t>ショウ</t>
    </rPh>
    <rPh sb="1" eb="2">
      <t>ダイ</t>
    </rPh>
    <phoneticPr fontId="1"/>
  </si>
  <si>
    <t>湘南台</t>
    <rPh sb="0" eb="3">
      <t>ショウナンダイ</t>
    </rPh>
    <phoneticPr fontId="1"/>
  </si>
  <si>
    <t>アレ</t>
    <phoneticPr fontId="1"/>
  </si>
  <si>
    <t>アレセイア湘南</t>
    <rPh sb="5" eb="7">
      <t>ショウナン</t>
    </rPh>
    <phoneticPr fontId="1"/>
  </si>
  <si>
    <t>深沢</t>
    <rPh sb="0" eb="2">
      <t>フカサワ</t>
    </rPh>
    <phoneticPr fontId="1"/>
  </si>
  <si>
    <t>清流</t>
    <rPh sb="0" eb="2">
      <t>セイリュウ</t>
    </rPh>
    <phoneticPr fontId="1"/>
  </si>
  <si>
    <t>藤沢清流</t>
    <rPh sb="0" eb="2">
      <t>フジサワ</t>
    </rPh>
    <rPh sb="2" eb="4">
      <t>セイリュウ</t>
    </rPh>
    <phoneticPr fontId="1"/>
  </si>
  <si>
    <t>聖園</t>
    <rPh sb="0" eb="1">
      <t>セイ</t>
    </rPh>
    <rPh sb="1" eb="2">
      <t>ソノ</t>
    </rPh>
    <phoneticPr fontId="1"/>
  </si>
  <si>
    <t>聖園女学院</t>
    <rPh sb="0" eb="1">
      <t>セイ</t>
    </rPh>
    <rPh sb="1" eb="2">
      <t>ソノ</t>
    </rPh>
    <rPh sb="2" eb="5">
      <t>ジョガクイン</t>
    </rPh>
    <phoneticPr fontId="1"/>
  </si>
  <si>
    <t>北陵</t>
    <rPh sb="0" eb="1">
      <t>ホク</t>
    </rPh>
    <rPh sb="1" eb="2">
      <t>リョウ</t>
    </rPh>
    <phoneticPr fontId="1"/>
  </si>
  <si>
    <t>略称</t>
    <rPh sb="0" eb="2">
      <t>リャクショウ</t>
    </rPh>
    <phoneticPr fontId="1"/>
  </si>
  <si>
    <t>学校名</t>
    <rPh sb="0" eb="2">
      <t>ガッコウ</t>
    </rPh>
    <rPh sb="2" eb="3">
      <t>メイ</t>
    </rPh>
    <phoneticPr fontId="1"/>
  </si>
  <si>
    <t>慶應義塾湘南藤沢</t>
    <rPh sb="0" eb="2">
      <t>ケイオウ</t>
    </rPh>
    <rPh sb="2" eb="4">
      <t>ギジュク</t>
    </rPh>
    <rPh sb="4" eb="6">
      <t>ショウナン</t>
    </rPh>
    <rPh sb="6" eb="8">
      <t>フジサワ</t>
    </rPh>
    <phoneticPr fontId="1"/>
  </si>
  <si>
    <t>慶應</t>
    <rPh sb="0" eb="2">
      <t>ケイオウ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</si>
  <si>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</si>
  <si>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</si>
  <si>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</si>
  <si>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</si>
  <si>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</si>
  <si>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</si>
  <si>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学年１</t>
    <rPh sb="0" eb="2">
      <t>ガクネン</t>
    </rPh>
    <phoneticPr fontId="1"/>
  </si>
  <si>
    <t>学年２</t>
    <rPh sb="0" eb="2">
      <t>ガクネン</t>
    </rPh>
    <phoneticPr fontId="1"/>
  </si>
  <si>
    <t>氏　　名</t>
    <rPh sb="0" eb="1">
      <t>シ</t>
    </rPh>
    <rPh sb="3" eb="4">
      <t>ナ</t>
    </rPh>
    <phoneticPr fontId="1"/>
  </si>
  <si>
    <t>表示学校名</t>
    <rPh sb="0" eb="2">
      <t>ヒョウジ</t>
    </rPh>
    <rPh sb="2" eb="4">
      <t>ガッコウ</t>
    </rPh>
    <rPh sb="4" eb="5">
      <t>メイ</t>
    </rPh>
    <phoneticPr fontId="1"/>
  </si>
  <si>
    <t>鎌　　倉</t>
    <rPh sb="0" eb="1">
      <t>カマ</t>
    </rPh>
    <rPh sb="3" eb="4">
      <t>クラ</t>
    </rPh>
    <phoneticPr fontId="1"/>
  </si>
  <si>
    <t>大　　船</t>
    <rPh sb="0" eb="1">
      <t>ダイ</t>
    </rPh>
    <rPh sb="3" eb="4">
      <t>セン</t>
    </rPh>
    <phoneticPr fontId="1"/>
  </si>
  <si>
    <t>湘南工科</t>
    <rPh sb="0" eb="2">
      <t>ショウナン</t>
    </rPh>
    <rPh sb="2" eb="4">
      <t>コウカ</t>
    </rPh>
    <phoneticPr fontId="1"/>
  </si>
  <si>
    <t>湘　　南</t>
    <rPh sb="0" eb="1">
      <t>ショウ</t>
    </rPh>
    <rPh sb="3" eb="4">
      <t>ミナミ</t>
    </rPh>
    <phoneticPr fontId="1"/>
  </si>
  <si>
    <t>湘南白百合</t>
    <rPh sb="0" eb="2">
      <t>ショウナン</t>
    </rPh>
    <rPh sb="2" eb="5">
      <t>シラユリ</t>
    </rPh>
    <phoneticPr fontId="1"/>
  </si>
  <si>
    <t>鵠　　沼</t>
    <rPh sb="0" eb="1">
      <t>コク</t>
    </rPh>
    <rPh sb="3" eb="4">
      <t>ヌマ</t>
    </rPh>
    <phoneticPr fontId="1"/>
  </si>
  <si>
    <t>鶴　　嶺</t>
    <rPh sb="0" eb="1">
      <t>ツル</t>
    </rPh>
    <rPh sb="3" eb="4">
      <t>ミネ</t>
    </rPh>
    <phoneticPr fontId="1"/>
  </si>
  <si>
    <t>西　　浜</t>
    <rPh sb="0" eb="1">
      <t>ニシ</t>
    </rPh>
    <rPh sb="3" eb="4">
      <t>ハマ</t>
    </rPh>
    <phoneticPr fontId="1"/>
  </si>
  <si>
    <t>寒　　川</t>
    <rPh sb="0" eb="1">
      <t>カン</t>
    </rPh>
    <rPh sb="3" eb="4">
      <t>カワ</t>
    </rPh>
    <phoneticPr fontId="1"/>
  </si>
  <si>
    <t>アレセイア</t>
    <phoneticPr fontId="1"/>
  </si>
  <si>
    <t>深　　沢</t>
    <rPh sb="0" eb="1">
      <t>シン</t>
    </rPh>
    <rPh sb="3" eb="4">
      <t>サワ</t>
    </rPh>
    <phoneticPr fontId="1"/>
  </si>
  <si>
    <t>慶應湘南</t>
    <rPh sb="0" eb="2">
      <t>ケイオウ</t>
    </rPh>
    <rPh sb="2" eb="4">
      <t>ショウナン</t>
    </rPh>
    <phoneticPr fontId="1"/>
  </si>
  <si>
    <t>北　　陵</t>
    <rPh sb="0" eb="1">
      <t>ホク</t>
    </rPh>
    <rPh sb="3" eb="4">
      <t>リョウ</t>
    </rPh>
    <phoneticPr fontId="1"/>
  </si>
  <si>
    <t>茅 ヶ 崎</t>
    <rPh sb="0" eb="1">
      <t>チガヤ</t>
    </rPh>
    <rPh sb="4" eb="5">
      <t>ザキ</t>
    </rPh>
    <phoneticPr fontId="1"/>
  </si>
  <si>
    <t>湘 南 台</t>
    <rPh sb="0" eb="1">
      <t>ショウ</t>
    </rPh>
    <rPh sb="2" eb="3">
      <t>ミナミ</t>
    </rPh>
    <rPh sb="4" eb="5">
      <t>ダイ</t>
    </rPh>
    <phoneticPr fontId="1"/>
  </si>
  <si>
    <t>藤 沢 西</t>
    <rPh sb="0" eb="1">
      <t>フジ</t>
    </rPh>
    <rPh sb="2" eb="3">
      <t>サワ</t>
    </rPh>
    <rPh sb="4" eb="5">
      <t>ニシ</t>
    </rPh>
    <phoneticPr fontId="1"/>
  </si>
  <si>
    <t>日</t>
    <rPh sb="0" eb="1">
      <t>ニチ</t>
    </rPh>
    <phoneticPr fontId="1"/>
  </si>
  <si>
    <t>シングルス</t>
    <phoneticPr fontId="1"/>
  </si>
  <si>
    <t>ダブルス</t>
    <phoneticPr fontId="1"/>
  </si>
  <si>
    <t>高等学校長</t>
    <rPh sb="0" eb="2">
      <t>コウトウ</t>
    </rPh>
    <rPh sb="2" eb="5">
      <t>ガッコウチョウ</t>
    </rPh>
    <phoneticPr fontId="1"/>
  </si>
  <si>
    <t>高等部</t>
    <rPh sb="0" eb="3">
      <t>コウトウブ</t>
    </rPh>
    <phoneticPr fontId="1"/>
  </si>
  <si>
    <t>リスト</t>
    <phoneticPr fontId="1"/>
  </si>
  <si>
    <t>ダブルス</t>
    <phoneticPr fontId="1"/>
  </si>
  <si>
    <t>湘 南 定</t>
    <rPh sb="0" eb="1">
      <t>ショウ</t>
    </rPh>
    <rPh sb="2" eb="3">
      <t>ミナミ</t>
    </rPh>
    <rPh sb="4" eb="5">
      <t>テイ</t>
    </rPh>
    <phoneticPr fontId="1"/>
  </si>
  <si>
    <t>湘定</t>
    <rPh sb="0" eb="1">
      <t>ショウ</t>
    </rPh>
    <rPh sb="1" eb="2">
      <t>テイ</t>
    </rPh>
    <phoneticPr fontId="1"/>
  </si>
  <si>
    <t>Ｖ２　変更点メモ</t>
    <rPh sb="3" eb="6">
      <t>ヘンコウテン</t>
    </rPh>
    <phoneticPr fontId="1"/>
  </si>
  <si>
    <t>・湘南定時制を１３３で追加</t>
    <rPh sb="1" eb="3">
      <t>ショウナン</t>
    </rPh>
    <rPh sb="3" eb="6">
      <t>テイジセイ</t>
    </rPh>
    <rPh sb="11" eb="13">
      <t>ツイカ</t>
    </rPh>
    <phoneticPr fontId="1"/>
  </si>
  <si>
    <t>日大藤沢</t>
    <rPh sb="0" eb="2">
      <t>ニチダイ</t>
    </rPh>
    <rPh sb="2" eb="4">
      <t>フジサワ</t>
    </rPh>
    <phoneticPr fontId="1"/>
  </si>
  <si>
    <t>茅定</t>
    <rPh sb="0" eb="1">
      <t>チ</t>
    </rPh>
    <rPh sb="1" eb="2">
      <t>テイ</t>
    </rPh>
    <phoneticPr fontId="1"/>
  </si>
  <si>
    <t>茅ヶ崎定</t>
    <rPh sb="0" eb="3">
      <t>チガサキ</t>
    </rPh>
    <rPh sb="3" eb="4">
      <t>テイ</t>
    </rPh>
    <phoneticPr fontId="1"/>
  </si>
  <si>
    <t>高等学校</t>
    <rPh sb="0" eb="4">
      <t>コウトウガッコウ</t>
    </rPh>
    <phoneticPr fontId="1"/>
  </si>
  <si>
    <t>中等教育学校</t>
    <rPh sb="0" eb="6">
      <t>チュウトウキョウイクガッコウ</t>
    </rPh>
    <phoneticPr fontId="1"/>
  </si>
  <si>
    <t>緊急連絡先</t>
    <rPh sb="0" eb="2">
      <t>キンキュウ</t>
    </rPh>
    <rPh sb="2" eb="5">
      <t>レンラクサキ</t>
    </rPh>
    <phoneticPr fontId="1"/>
  </si>
  <si>
    <t>顧問氏名</t>
    <rPh sb="0" eb="2">
      <t>コモン</t>
    </rPh>
    <rPh sb="2" eb="4">
      <t>シメイ</t>
    </rPh>
    <phoneticPr fontId="1"/>
  </si>
  <si>
    <t>顧問の氏名と緊急連絡先</t>
    <rPh sb="0" eb="2">
      <t>コモン</t>
    </rPh>
    <rPh sb="3" eb="5">
      <t>シメイ</t>
    </rPh>
    <rPh sb="6" eb="8">
      <t>キンキュウ</t>
    </rPh>
    <rPh sb="8" eb="11">
      <t>レンラクサキ</t>
    </rPh>
    <phoneticPr fontId="1"/>
  </si>
  <si>
    <t>年</t>
    <rPh sb="0" eb="1">
      <t>ネン</t>
    </rPh>
    <phoneticPr fontId="1"/>
  </si>
  <si>
    <t>長</t>
    <rPh sb="0" eb="1">
      <t>チョウ</t>
    </rPh>
    <phoneticPr fontId="1"/>
  </si>
  <si>
    <t>神奈川県立</t>
    <rPh sb="0" eb="5">
      <t>カナガワケンリツ</t>
    </rPh>
    <phoneticPr fontId="1"/>
  </si>
  <si>
    <t>定時制</t>
    <rPh sb="0" eb="3">
      <t>テイジセイ</t>
    </rPh>
    <phoneticPr fontId="1"/>
  </si>
  <si>
    <t>大船学園</t>
    <rPh sb="0" eb="4">
      <t>オオフナガクエン</t>
    </rPh>
    <phoneticPr fontId="1"/>
  </si>
  <si>
    <t>記入例</t>
    <rPh sb="0" eb="3">
      <t>キニュウレイ</t>
    </rPh>
    <phoneticPr fontId="1"/>
  </si>
  <si>
    <t>大船　太郎</t>
    <rPh sb="0" eb="2">
      <t>オオフナ</t>
    </rPh>
    <rPh sb="3" eb="5">
      <t>タロウ</t>
    </rPh>
    <phoneticPr fontId="1"/>
  </si>
  <si>
    <t>高野　大</t>
    <rPh sb="0" eb="2">
      <t>タカノ</t>
    </rPh>
    <rPh sb="3" eb="4">
      <t>ダイ</t>
    </rPh>
    <phoneticPr fontId="1"/>
  </si>
  <si>
    <t>鎌倉　一郎</t>
    <rPh sb="0" eb="2">
      <t>カマクラ</t>
    </rPh>
    <rPh sb="3" eb="5">
      <t>イチロウ</t>
    </rPh>
    <phoneticPr fontId="1"/>
  </si>
  <si>
    <t>090-1234-5678</t>
    <phoneticPr fontId="1"/>
  </si>
  <si>
    <t>藤沢　次郎</t>
    <rPh sb="0" eb="2">
      <t>フジサワ</t>
    </rPh>
    <rPh sb="3" eb="5">
      <t>ジロウ</t>
    </rPh>
    <phoneticPr fontId="1"/>
  </si>
  <si>
    <t>▲２０組をこえる場合は「シート２」を使用してください　　　　</t>
    <rPh sb="18" eb="20">
      <t>シヨウ</t>
    </rPh>
    <phoneticPr fontId="1"/>
  </si>
  <si>
    <t>▼確認してください
１実力順になっているか
２姓と名の両方を記入しているか
３ドロー欄には記入していないか</t>
    <rPh sb="1" eb="3">
      <t>カクニン</t>
    </rPh>
    <rPh sb="11" eb="14">
      <t>ジツリョクジュン</t>
    </rPh>
    <rPh sb="23" eb="24">
      <t>セイ</t>
    </rPh>
    <rPh sb="25" eb="26">
      <t>メイ</t>
    </rPh>
    <rPh sb="27" eb="29">
      <t>リョウホウ</t>
    </rPh>
    <rPh sb="30" eb="32">
      <t>キニュウ</t>
    </rPh>
    <rPh sb="42" eb="43">
      <t>ラン</t>
    </rPh>
    <rPh sb="45" eb="47">
      <t>キニュウ</t>
    </rPh>
    <phoneticPr fontId="1"/>
  </si>
  <si>
    <t>茅ケ崎</t>
    <rPh sb="0" eb="3">
      <t>チガサキ</t>
    </rPh>
    <phoneticPr fontId="1"/>
  </si>
  <si>
    <t>茅ケ崎北陵</t>
    <rPh sb="0" eb="3">
      <t>チガサキ</t>
    </rPh>
    <rPh sb="3" eb="4">
      <t>ホク</t>
    </rPh>
    <rPh sb="4" eb="5">
      <t>リョウ</t>
    </rPh>
    <phoneticPr fontId="1"/>
  </si>
  <si>
    <t>湘南（定）</t>
    <rPh sb="0" eb="2">
      <t>ショウナン</t>
    </rPh>
    <rPh sb="3" eb="4">
      <t>サダム</t>
    </rPh>
    <phoneticPr fontId="1"/>
  </si>
  <si>
    <t>茅ケ崎（定）</t>
    <rPh sb="0" eb="3">
      <t>チガサキ</t>
    </rPh>
    <rPh sb="4" eb="5">
      <t>サダム</t>
    </rPh>
    <phoneticPr fontId="1"/>
  </si>
  <si>
    <t>大船　聡一郎</t>
    <rPh sb="0" eb="2">
      <t>オオフナ</t>
    </rPh>
    <rPh sb="3" eb="6">
      <t>ソウイチロウ</t>
    </rPh>
    <phoneticPr fontId="1"/>
  </si>
  <si>
    <t>月</t>
    <rPh sb="0" eb="1">
      <t>ガツ</t>
    </rPh>
    <phoneticPr fontId="1"/>
  </si>
  <si>
    <t>長</t>
    <rPh sb="0" eb="1">
      <t>チョウ</t>
    </rPh>
    <phoneticPr fontId="1"/>
  </si>
  <si>
    <t>鎌倉女子大学</t>
    <rPh sb="0" eb="2">
      <t>カマクラ</t>
    </rPh>
    <rPh sb="2" eb="4">
      <t>ジョシ</t>
    </rPh>
    <rPh sb="4" eb="5">
      <t>ダイ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</si>
</sst>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&lt;10][DBNum3]0;0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ＭＳ Ｐ明朝"/>
      <family val="1"/>
      <charset val="128"/>
    </font>
    <font>
      <b/>
      <sz val="18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28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1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0"/>
      <name val="ＭＳ 明朝"/>
      <family val="1"/>
      <charset val="128"/>
    </font>
    <font>
      <sz val="24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8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6" fillId="2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shrinkToFit="1"/>
    </xf>
    <xf numFmtId="0" fontId="4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 shrinkToFit="1"/>
    </xf>
    <xf numFmtId="0" fontId="26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top"/>
    </xf>
    <xf numFmtId="0" fontId="27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/>
    </xf>
    <xf numFmtId="0" fontId="20" fillId="0" borderId="2" xfId="0" applyFont="1" applyBorder="1" applyProtection="1"/>
    <xf numFmtId="0" fontId="16" fillId="0" borderId="6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6" fillId="0" borderId="0" xfId="0" applyFont="1" applyAlignment="1" applyProtection="1">
      <alignment vertical="center"/>
    </xf>
    <xf numFmtId="0" fontId="0" fillId="0" borderId="0" xfId="0" applyFont="1" applyProtection="1"/>
    <xf numFmtId="0" fontId="16" fillId="0" borderId="0" xfId="0" applyFont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10" fillId="0" borderId="0" xfId="0" applyFont="1" applyAlignment="1" applyProtection="1">
      <alignment vertical="center" shrinkToFit="1"/>
    </xf>
    <xf numFmtId="0" fontId="3" fillId="0" borderId="0" xfId="0" applyFont="1" applyFill="1" applyBorder="1" applyProtection="1"/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6" fillId="0" borderId="2" xfId="0" applyFont="1" applyBorder="1" applyProtection="1"/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6" fillId="0" borderId="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top" wrapText="1" shrinkToFit="1"/>
    </xf>
    <xf numFmtId="0" fontId="16" fillId="0" borderId="0" xfId="0" applyFont="1" applyFill="1" applyBorder="1" applyAlignment="1" applyProtection="1">
      <alignment vertical="top" shrinkToFit="1"/>
    </xf>
    <xf numFmtId="0" fontId="14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0" fontId="16" fillId="0" borderId="1" xfId="0" applyFont="1" applyBorder="1" applyAlignment="1" applyProtection="1">
      <alignment vertical="center" shrinkToFit="1"/>
    </xf>
    <xf numFmtId="0" fontId="17" fillId="0" borderId="0" xfId="0" applyFont="1" applyBorder="1" applyAlignment="1" applyProtection="1">
      <alignment vertical="center" shrinkToFit="1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 shrinkToFit="1"/>
    </xf>
    <xf numFmtId="0" fontId="24" fillId="0" borderId="0" xfId="0" applyFont="1" applyBorder="1" applyAlignment="1" applyProtection="1">
      <alignment horizontal="right" vertical="center" shrinkToFit="1"/>
    </xf>
    <xf numFmtId="0" fontId="17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Border="1" applyAlignment="1" applyProtection="1">
      <alignment horizontal="left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20" fillId="0" borderId="7" xfId="0" applyFont="1" applyBorder="1" applyAlignment="1" applyProtection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right" vertical="center" shrinkToFit="1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right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vertical="top" wrapText="1" shrinkToFit="1"/>
    </xf>
    <xf numFmtId="0" fontId="16" fillId="0" borderId="0" xfId="0" applyFont="1" applyBorder="1" applyAlignment="1" applyProtection="1">
      <alignment vertical="top" shrinkToFit="1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vertical="center" shrinkToFit="1"/>
    </xf>
    <xf numFmtId="0" fontId="16" fillId="0" borderId="0" xfId="0" applyNumberFormat="1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vertical="center" shrinkToFit="1"/>
    </xf>
    <xf numFmtId="0" fontId="20" fillId="0" borderId="0" xfId="0" applyFont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horizontal="left" vertical="center"/>
    </xf>
    <xf numFmtId="177" fontId="21" fillId="0" borderId="0" xfId="0" applyNumberFormat="1" applyFont="1" applyBorder="1" applyAlignment="1" applyProtection="1">
      <alignment vertical="center"/>
      <protection locked="0"/>
    </xf>
    <xf numFmtId="177" fontId="21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19050</xdr:rowOff>
    </xdr:from>
    <xdr:to>
      <xdr:col>9</xdr:col>
      <xdr:colOff>333375</xdr:colOff>
      <xdr:row>10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6019800" y="1733550"/>
          <a:ext cx="22193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ドロー作成者へ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・シートの保護の解除して下さい</a:t>
          </a:r>
          <a:endParaRPr kumimoji="1" lang="en-US" altLang="ja-JP" sz="1100"/>
        </a:p>
        <a:p>
          <a:r>
            <a:rPr kumimoji="1" lang="ja-JP" altLang="en-US" sz="1100"/>
            <a:t>（パスワードは入っていません）</a:t>
          </a:r>
          <a:endParaRPr kumimoji="1" lang="en-US" altLang="ja-JP" sz="1100"/>
        </a:p>
        <a:p>
          <a:r>
            <a:rPr kumimoji="1" lang="ja-JP" altLang="en-US" sz="1100"/>
            <a:t>・コピーするとき、計算式が入っているので、コピーしたら、「形式を選択して貼り付け」で「値」貼り付けして下さい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19050</xdr:rowOff>
    </xdr:from>
    <xdr:to>
      <xdr:col>9</xdr:col>
      <xdr:colOff>333375</xdr:colOff>
      <xdr:row>10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6019800" y="190500"/>
          <a:ext cx="22193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ドロー作成者へ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・シートの保護の解除して下さい</a:t>
          </a:r>
          <a:endParaRPr kumimoji="1" lang="en-US" altLang="ja-JP" sz="1100"/>
        </a:p>
        <a:p>
          <a:r>
            <a:rPr kumimoji="1" lang="ja-JP" altLang="en-US" sz="1100"/>
            <a:t>（パスワードは入っていません）</a:t>
          </a:r>
          <a:endParaRPr kumimoji="1" lang="en-US" altLang="ja-JP" sz="1100"/>
        </a:p>
        <a:p>
          <a:r>
            <a:rPr kumimoji="1" lang="ja-JP" altLang="en-US" sz="1100"/>
            <a:t>・コピーするとき、計算式が入っているので、コピーしたら、「形式を選択して貼り付け」で「値」貼り付けして下さい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view="pageBreakPreview" topLeftCell="A25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4" ht="22.5" customHeight="1" x14ac:dyDescent="0.15"/>
    <row r="2" spans="2:14" ht="30" customHeight="1" thickBot="1" x14ac:dyDescent="0.2">
      <c r="B2" s="26" t="s">
        <v>105</v>
      </c>
      <c r="J2" s="90" t="s">
        <v>3</v>
      </c>
      <c r="K2" s="90"/>
      <c r="L2" s="27">
        <v>109</v>
      </c>
    </row>
    <row r="3" spans="2:14" ht="7.5" customHeight="1" x14ac:dyDescent="0.15"/>
    <row r="4" spans="2:14" ht="75" customHeight="1" x14ac:dyDescent="0.15">
      <c r="B4" s="91" t="str">
        <f ca="1">"令和" &amp;DBCS(YEAR(NOW())-2018) &amp; "(" &amp; YEAR(NOW()) &amp; ")年度夏期湘南地区高等学校テニス大会（第" &amp; YEAR(NOW())-1980 &amp; "回個人戦）
参　加　申　込　書　【　男　子　】"</f>
        <v>令和６(2024)年度夏期湘南地区高等学校テニス大会（第44回個人戦）
参　加　申　込　書　【　男　子　】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4" ht="7.5" customHeight="1" x14ac:dyDescent="0.15">
      <c r="B5" s="11"/>
    </row>
    <row r="6" spans="2:14" ht="25.5" x14ac:dyDescent="0.15">
      <c r="B6" s="11"/>
      <c r="H6" s="92" t="s">
        <v>104</v>
      </c>
      <c r="I6" s="92"/>
      <c r="J6" s="92"/>
      <c r="K6" s="92"/>
      <c r="L6" s="28" t="str">
        <f>IF($H$37="高等学校長","高等学校",IF($H$37="高等部","高等部",""))</f>
        <v>高等学校</v>
      </c>
      <c r="M6" s="29">
        <v>101</v>
      </c>
      <c r="N6" s="29" t="s">
        <v>4</v>
      </c>
    </row>
    <row r="7" spans="2:14" ht="18.75" x14ac:dyDescent="0.2">
      <c r="B7" s="93" t="s">
        <v>82</v>
      </c>
      <c r="C7" s="93"/>
      <c r="D7" s="12"/>
      <c r="E7" s="12"/>
      <c r="F7" s="12"/>
      <c r="G7" s="93" t="s">
        <v>83</v>
      </c>
      <c r="H7" s="93"/>
      <c r="I7" s="12"/>
      <c r="J7" s="12"/>
      <c r="K7" s="12"/>
      <c r="L7" s="30" t="str">
        <f>IF(VLOOKUP(L2,学校番号!$A$2:$J$32,10,FALSE)="","",VLOOKUP(L2,学校番号!$A$2:$J$32,10,FALSE))</f>
        <v/>
      </c>
      <c r="M7" s="29">
        <v>102</v>
      </c>
      <c r="N7" s="29" t="s">
        <v>6</v>
      </c>
    </row>
    <row r="8" spans="2:14" ht="18.75" customHeight="1" x14ac:dyDescent="0.15">
      <c r="B8" s="31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  <c r="M8" s="29">
        <v>103</v>
      </c>
      <c r="N8" s="29" t="s">
        <v>8</v>
      </c>
    </row>
    <row r="9" spans="2:14" ht="21" customHeight="1" x14ac:dyDescent="0.15">
      <c r="B9" s="38">
        <v>1</v>
      </c>
      <c r="C9" s="39" t="s">
        <v>106</v>
      </c>
      <c r="D9" s="40">
        <v>1</v>
      </c>
      <c r="E9" s="14"/>
      <c r="F9" s="13"/>
      <c r="G9" s="41">
        <v>1</v>
      </c>
      <c r="H9" s="39" t="s">
        <v>107</v>
      </c>
      <c r="I9" s="40">
        <v>2</v>
      </c>
      <c r="J9" s="39" t="s">
        <v>108</v>
      </c>
      <c r="K9" s="40">
        <v>2</v>
      </c>
      <c r="L9" s="42"/>
      <c r="M9" s="29">
        <v>104</v>
      </c>
      <c r="N9" s="29" t="s">
        <v>10</v>
      </c>
    </row>
    <row r="10" spans="2:14" ht="21" customHeight="1" x14ac:dyDescent="0.15">
      <c r="B10" s="38">
        <v>2</v>
      </c>
      <c r="C10" s="39"/>
      <c r="D10" s="40"/>
      <c r="E10" s="14"/>
      <c r="F10" s="13"/>
      <c r="G10" s="41">
        <v>2</v>
      </c>
      <c r="H10" s="39"/>
      <c r="I10" s="40"/>
      <c r="J10" s="39"/>
      <c r="K10" s="40"/>
      <c r="L10" s="42"/>
      <c r="M10" s="29">
        <v>105</v>
      </c>
      <c r="N10" s="29" t="s">
        <v>12</v>
      </c>
    </row>
    <row r="11" spans="2:14" ht="21" customHeight="1" x14ac:dyDescent="0.15">
      <c r="B11" s="38">
        <v>3</v>
      </c>
      <c r="C11" s="39"/>
      <c r="D11" s="40"/>
      <c r="E11" s="14"/>
      <c r="F11" s="13"/>
      <c r="G11" s="41">
        <v>3</v>
      </c>
      <c r="H11" s="39"/>
      <c r="I11" s="40"/>
      <c r="J11" s="39"/>
      <c r="K11" s="40"/>
      <c r="L11" s="42"/>
      <c r="M11" s="29">
        <v>106</v>
      </c>
      <c r="N11" s="29" t="s">
        <v>14</v>
      </c>
    </row>
    <row r="12" spans="2:14" ht="21" customHeight="1" x14ac:dyDescent="0.15">
      <c r="B12" s="38">
        <v>4</v>
      </c>
      <c r="C12" s="39"/>
      <c r="D12" s="40"/>
      <c r="E12" s="14"/>
      <c r="F12" s="13"/>
      <c r="G12" s="41">
        <v>4</v>
      </c>
      <c r="H12" s="39"/>
      <c r="I12" s="40"/>
      <c r="J12" s="39"/>
      <c r="K12" s="40"/>
      <c r="L12" s="42"/>
      <c r="M12" s="29">
        <v>107</v>
      </c>
      <c r="N12" s="29" t="s">
        <v>16</v>
      </c>
    </row>
    <row r="13" spans="2:14" ht="21" customHeight="1" x14ac:dyDescent="0.15">
      <c r="B13" s="38">
        <v>5</v>
      </c>
      <c r="C13" s="39"/>
      <c r="D13" s="40"/>
      <c r="E13" s="14"/>
      <c r="F13" s="13"/>
      <c r="G13" s="41">
        <v>5</v>
      </c>
      <c r="H13" s="39"/>
      <c r="I13" s="40"/>
      <c r="J13" s="39"/>
      <c r="K13" s="40"/>
      <c r="L13" s="42"/>
      <c r="M13" s="29">
        <v>108</v>
      </c>
      <c r="N13" s="29" t="s">
        <v>18</v>
      </c>
    </row>
    <row r="14" spans="2:14" ht="21" customHeight="1" x14ac:dyDescent="0.15">
      <c r="B14" s="38">
        <v>6</v>
      </c>
      <c r="C14" s="39"/>
      <c r="D14" s="40"/>
      <c r="E14" s="14"/>
      <c r="F14" s="13"/>
      <c r="G14" s="41">
        <v>6</v>
      </c>
      <c r="H14" s="39"/>
      <c r="I14" s="40"/>
      <c r="J14" s="39"/>
      <c r="K14" s="40"/>
      <c r="L14" s="42"/>
      <c r="M14" s="29">
        <v>109</v>
      </c>
      <c r="N14" s="29" t="s">
        <v>19</v>
      </c>
    </row>
    <row r="15" spans="2:14" ht="21" customHeight="1" x14ac:dyDescent="0.15">
      <c r="B15" s="38">
        <v>7</v>
      </c>
      <c r="C15" s="39"/>
      <c r="D15" s="40"/>
      <c r="E15" s="14"/>
      <c r="F15" s="13"/>
      <c r="G15" s="41">
        <v>7</v>
      </c>
      <c r="H15" s="39"/>
      <c r="I15" s="40"/>
      <c r="J15" s="39"/>
      <c r="K15" s="40"/>
      <c r="L15" s="42"/>
      <c r="M15" s="29">
        <v>110</v>
      </c>
      <c r="N15" s="29" t="s">
        <v>21</v>
      </c>
    </row>
    <row r="16" spans="2:14" ht="21" customHeight="1" x14ac:dyDescent="0.15">
      <c r="B16" s="38">
        <v>8</v>
      </c>
      <c r="C16" s="39"/>
      <c r="D16" s="40"/>
      <c r="E16" s="14"/>
      <c r="F16" s="13"/>
      <c r="G16" s="41">
        <v>8</v>
      </c>
      <c r="H16" s="39"/>
      <c r="I16" s="40"/>
      <c r="J16" s="39"/>
      <c r="K16" s="40"/>
      <c r="L16" s="42"/>
      <c r="M16" s="29">
        <v>111</v>
      </c>
      <c r="N16" s="29" t="s">
        <v>23</v>
      </c>
    </row>
    <row r="17" spans="2:14" ht="21" customHeight="1" x14ac:dyDescent="0.15">
      <c r="B17" s="43">
        <v>9</v>
      </c>
      <c r="C17" s="39"/>
      <c r="D17" s="40"/>
      <c r="E17" s="22"/>
      <c r="F17" s="13"/>
      <c r="G17" s="41">
        <v>9</v>
      </c>
      <c r="H17" s="39"/>
      <c r="I17" s="40"/>
      <c r="J17" s="39"/>
      <c r="K17" s="40"/>
      <c r="L17" s="42"/>
      <c r="M17" s="29">
        <v>112</v>
      </c>
      <c r="N17" s="29" t="s">
        <v>25</v>
      </c>
    </row>
    <row r="18" spans="2:14" ht="21" customHeight="1" x14ac:dyDescent="0.15">
      <c r="B18" s="43">
        <v>10</v>
      </c>
      <c r="C18" s="39"/>
      <c r="D18" s="40"/>
      <c r="E18" s="22"/>
      <c r="F18" s="13"/>
      <c r="G18" s="41">
        <v>10</v>
      </c>
      <c r="H18" s="39"/>
      <c r="I18" s="40"/>
      <c r="J18" s="39"/>
      <c r="K18" s="40"/>
      <c r="L18" s="42"/>
      <c r="M18" s="29">
        <v>113</v>
      </c>
      <c r="N18" s="29" t="s">
        <v>27</v>
      </c>
    </row>
    <row r="19" spans="2:14" ht="21" customHeight="1" x14ac:dyDescent="0.15">
      <c r="B19" s="38">
        <v>11</v>
      </c>
      <c r="C19" s="39"/>
      <c r="D19" s="40"/>
      <c r="E19" s="22"/>
      <c r="F19" s="13"/>
      <c r="G19" s="41">
        <v>11</v>
      </c>
      <c r="H19" s="39"/>
      <c r="I19" s="40"/>
      <c r="J19" s="39"/>
      <c r="K19" s="40"/>
      <c r="L19" s="42"/>
      <c r="M19" s="29">
        <v>114</v>
      </c>
      <c r="N19" s="29" t="s">
        <v>29</v>
      </c>
    </row>
    <row r="20" spans="2:14" ht="21" customHeight="1" x14ac:dyDescent="0.15">
      <c r="B20" s="38">
        <v>12</v>
      </c>
      <c r="C20" s="39"/>
      <c r="D20" s="40"/>
      <c r="E20" s="22"/>
      <c r="F20" s="13"/>
      <c r="G20" s="41">
        <v>12</v>
      </c>
      <c r="H20" s="39"/>
      <c r="I20" s="40"/>
      <c r="J20" s="39"/>
      <c r="K20" s="40"/>
      <c r="L20" s="42"/>
      <c r="M20" s="29">
        <v>116</v>
      </c>
      <c r="N20" s="29" t="s">
        <v>31</v>
      </c>
    </row>
    <row r="21" spans="2:14" ht="21" customHeight="1" x14ac:dyDescent="0.15">
      <c r="B21" s="38">
        <v>13</v>
      </c>
      <c r="C21" s="39"/>
      <c r="D21" s="40"/>
      <c r="E21" s="22"/>
      <c r="F21" s="13"/>
      <c r="G21" s="41">
        <v>13</v>
      </c>
      <c r="H21" s="39"/>
      <c r="I21" s="40"/>
      <c r="J21" s="39"/>
      <c r="K21" s="40"/>
      <c r="L21" s="42"/>
      <c r="M21" s="29">
        <v>117</v>
      </c>
      <c r="N21" s="29" t="s">
        <v>32</v>
      </c>
    </row>
    <row r="22" spans="2:14" ht="21" customHeight="1" x14ac:dyDescent="0.15">
      <c r="B22" s="38">
        <v>14</v>
      </c>
      <c r="C22" s="39"/>
      <c r="D22" s="40"/>
      <c r="E22" s="22"/>
      <c r="F22" s="13"/>
      <c r="G22" s="41">
        <v>14</v>
      </c>
      <c r="H22" s="39"/>
      <c r="I22" s="40"/>
      <c r="J22" s="39"/>
      <c r="K22" s="40"/>
      <c r="L22" s="42"/>
      <c r="M22" s="29">
        <v>118</v>
      </c>
      <c r="N22" s="29" t="s">
        <v>34</v>
      </c>
    </row>
    <row r="23" spans="2:14" ht="21" customHeight="1" x14ac:dyDescent="0.15">
      <c r="B23" s="38">
        <v>15</v>
      </c>
      <c r="C23" s="39"/>
      <c r="D23" s="40"/>
      <c r="E23" s="22"/>
      <c r="F23" s="13"/>
      <c r="G23" s="41">
        <v>15</v>
      </c>
      <c r="H23" s="39"/>
      <c r="I23" s="40"/>
      <c r="J23" s="39"/>
      <c r="K23" s="40"/>
      <c r="L23" s="42"/>
      <c r="M23" s="29">
        <v>119</v>
      </c>
      <c r="N23" s="29" t="s">
        <v>35</v>
      </c>
    </row>
    <row r="24" spans="2:14" ht="21" customHeight="1" x14ac:dyDescent="0.15">
      <c r="B24" s="19"/>
      <c r="C24" s="44"/>
      <c r="D24" s="19"/>
      <c r="E24" s="19"/>
      <c r="F24" s="13"/>
      <c r="G24" s="41">
        <v>16</v>
      </c>
      <c r="H24" s="39"/>
      <c r="I24" s="40"/>
      <c r="J24" s="39"/>
      <c r="K24" s="40"/>
      <c r="L24" s="42"/>
      <c r="M24" s="29">
        <v>120</v>
      </c>
      <c r="N24" s="29" t="s">
        <v>36</v>
      </c>
    </row>
    <row r="25" spans="2:14" ht="21" customHeight="1" x14ac:dyDescent="0.15">
      <c r="B25" s="45"/>
      <c r="C25" s="46"/>
      <c r="D25" s="46"/>
      <c r="E25" s="46"/>
      <c r="F25" s="13"/>
      <c r="G25" s="41">
        <v>17</v>
      </c>
      <c r="H25" s="39"/>
      <c r="I25" s="40"/>
      <c r="J25" s="39"/>
      <c r="K25" s="40"/>
      <c r="L25" s="42"/>
      <c r="M25" s="29">
        <v>121</v>
      </c>
      <c r="N25" s="29" t="s">
        <v>113</v>
      </c>
    </row>
    <row r="26" spans="2:14" ht="21" customHeight="1" x14ac:dyDescent="0.15">
      <c r="B26" s="47"/>
      <c r="C26" s="48"/>
      <c r="D26" s="48"/>
      <c r="E26" s="48"/>
      <c r="F26" s="13"/>
      <c r="G26" s="41">
        <v>18</v>
      </c>
      <c r="H26" s="39"/>
      <c r="I26" s="40"/>
      <c r="J26" s="39"/>
      <c r="K26" s="40"/>
      <c r="L26" s="42"/>
      <c r="M26" s="29">
        <v>122</v>
      </c>
      <c r="N26" s="29" t="s">
        <v>39</v>
      </c>
    </row>
    <row r="27" spans="2:14" ht="21" customHeight="1" x14ac:dyDescent="0.15">
      <c r="B27" s="47"/>
      <c r="C27" s="48"/>
      <c r="D27" s="48"/>
      <c r="E27" s="48"/>
      <c r="F27" s="13"/>
      <c r="G27" s="41">
        <v>19</v>
      </c>
      <c r="H27" s="39"/>
      <c r="I27" s="40"/>
      <c r="J27" s="39"/>
      <c r="K27" s="40"/>
      <c r="L27" s="42"/>
      <c r="M27" s="29">
        <v>123</v>
      </c>
      <c r="N27" s="29" t="s">
        <v>40</v>
      </c>
    </row>
    <row r="28" spans="2:14" ht="21" customHeight="1" x14ac:dyDescent="0.15">
      <c r="B28" s="47"/>
      <c r="C28" s="48"/>
      <c r="D28" s="48"/>
      <c r="E28" s="48"/>
      <c r="F28" s="13"/>
      <c r="G28" s="41">
        <v>20</v>
      </c>
      <c r="H28" s="39"/>
      <c r="I28" s="40"/>
      <c r="J28" s="39"/>
      <c r="K28" s="40"/>
      <c r="L28" s="42"/>
      <c r="M28" s="29">
        <v>124</v>
      </c>
      <c r="N28" s="29" t="s">
        <v>42</v>
      </c>
    </row>
    <row r="29" spans="2:14" ht="18.75" customHeight="1" x14ac:dyDescent="0.15">
      <c r="B29" s="47"/>
      <c r="D29" s="49"/>
      <c r="E29" s="49"/>
      <c r="F29" s="49"/>
      <c r="G29" s="85" t="s">
        <v>111</v>
      </c>
      <c r="H29" s="85"/>
      <c r="I29" s="85"/>
      <c r="J29" s="85"/>
      <c r="K29" s="85"/>
      <c r="L29" s="85"/>
      <c r="M29" s="29">
        <v>125</v>
      </c>
      <c r="N29" s="29" t="s">
        <v>44</v>
      </c>
    </row>
    <row r="30" spans="2:14" ht="22.5" customHeight="1" x14ac:dyDescent="0.15">
      <c r="B30" s="86" t="s">
        <v>99</v>
      </c>
      <c r="C30" s="86"/>
      <c r="D30" s="86"/>
      <c r="E30" s="86"/>
      <c r="F30" s="50"/>
      <c r="G30" s="50"/>
      <c r="H30" s="50"/>
      <c r="I30" s="50"/>
      <c r="J30" s="50"/>
      <c r="K30" s="50"/>
      <c r="L30" s="50"/>
      <c r="M30" s="29">
        <v>126</v>
      </c>
      <c r="N30" s="29" t="s">
        <v>45</v>
      </c>
    </row>
    <row r="31" spans="2:14" ht="19.5" customHeight="1" x14ac:dyDescent="0.15">
      <c r="C31" s="87" t="s">
        <v>98</v>
      </c>
      <c r="D31" s="88"/>
      <c r="E31" s="89" t="s">
        <v>97</v>
      </c>
      <c r="F31" s="89"/>
      <c r="G31" s="89"/>
      <c r="H31" s="88"/>
      <c r="I31" s="15"/>
      <c r="J31" s="18"/>
      <c r="K31" s="18"/>
      <c r="L31" s="51"/>
      <c r="M31" s="29">
        <v>128</v>
      </c>
      <c r="N31" s="29" t="s">
        <v>47</v>
      </c>
    </row>
    <row r="32" spans="2:14" ht="30" customHeight="1" x14ac:dyDescent="0.15">
      <c r="B32" s="34">
        <v>1</v>
      </c>
      <c r="C32" s="96" t="s">
        <v>110</v>
      </c>
      <c r="D32" s="97"/>
      <c r="E32" s="98" t="s">
        <v>109</v>
      </c>
      <c r="F32" s="98"/>
      <c r="G32" s="98"/>
      <c r="H32" s="99"/>
      <c r="I32" s="18"/>
      <c r="J32" s="52"/>
      <c r="K32" s="52"/>
      <c r="L32" s="52"/>
      <c r="M32" s="29">
        <v>129</v>
      </c>
      <c r="N32" s="29" t="s">
        <v>49</v>
      </c>
    </row>
    <row r="33" spans="2:14" ht="30" customHeight="1" x14ac:dyDescent="0.15">
      <c r="B33" s="34">
        <v>2</v>
      </c>
      <c r="C33" s="100"/>
      <c r="D33" s="101"/>
      <c r="E33" s="102"/>
      <c r="F33" s="103"/>
      <c r="G33" s="103"/>
      <c r="H33" s="104"/>
      <c r="I33" s="18"/>
      <c r="J33" s="15"/>
      <c r="K33" s="15"/>
      <c r="L33" s="15"/>
      <c r="M33" s="29">
        <v>131</v>
      </c>
      <c r="N33" s="29" t="s">
        <v>53</v>
      </c>
    </row>
    <row r="34" spans="2:14" ht="19.5" customHeight="1" x14ac:dyDescent="0.15">
      <c r="B34" s="16"/>
      <c r="C34" s="16"/>
      <c r="D34" s="16"/>
      <c r="E34" s="16"/>
      <c r="F34" s="12"/>
      <c r="G34" s="12"/>
      <c r="H34" s="12"/>
      <c r="I34" s="53"/>
      <c r="J34" s="53"/>
      <c r="K34" s="53"/>
      <c r="L34" s="53"/>
      <c r="M34" s="29">
        <v>132</v>
      </c>
      <c r="N34" s="29" t="s">
        <v>114</v>
      </c>
    </row>
    <row r="35" spans="2:14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3"/>
      <c r="J35" s="53"/>
      <c r="K35" s="53"/>
      <c r="L35" s="53"/>
      <c r="M35" s="54">
        <v>133</v>
      </c>
      <c r="N35" s="54" t="s">
        <v>115</v>
      </c>
    </row>
    <row r="36" spans="2:14" ht="37.5" customHeight="1" x14ac:dyDescent="0.15">
      <c r="B36" s="105" t="str">
        <f ca="1">"令和" &amp; DBCS(YEAR(NOW())-2018)&amp; "(" &amp; YEAR(NOW()) &amp; ")年"</f>
        <v>令和６(2024)年</v>
      </c>
      <c r="C36" s="105"/>
      <c r="D36" s="55"/>
      <c r="E36" s="8" t="s">
        <v>100</v>
      </c>
      <c r="F36" s="106"/>
      <c r="G36" s="106"/>
      <c r="H36" s="55" t="s">
        <v>81</v>
      </c>
      <c r="K36" s="16"/>
      <c r="L36" s="16"/>
      <c r="M36" s="54">
        <v>134</v>
      </c>
      <c r="N36" s="54" t="s">
        <v>116</v>
      </c>
    </row>
    <row r="37" spans="2:14" ht="37.5" customHeight="1" x14ac:dyDescent="0.15">
      <c r="B37" s="94" t="str">
        <f>H6</f>
        <v>大船学園</v>
      </c>
      <c r="C37" s="94"/>
      <c r="D37" s="94"/>
      <c r="E37" s="94"/>
      <c r="F37" s="94"/>
      <c r="G37" s="94"/>
      <c r="H37" s="20" t="str">
        <f>VLOOKUP(記入例!L2,学校番号!A2:I32,9,FALSE)</f>
        <v>高等学校長</v>
      </c>
      <c r="I37" s="95" t="s">
        <v>117</v>
      </c>
      <c r="J37" s="95"/>
      <c r="K37" s="95"/>
      <c r="L37" s="17" t="s">
        <v>1</v>
      </c>
    </row>
    <row r="38" spans="2:14" ht="18.75" x14ac:dyDescent="0.15">
      <c r="E38" s="7"/>
    </row>
  </sheetData>
  <sheetProtection sheet="1"/>
  <mergeCells count="17">
    <mergeCell ref="B37:G37"/>
    <mergeCell ref="I37:K37"/>
    <mergeCell ref="C32:D32"/>
    <mergeCell ref="E32:H32"/>
    <mergeCell ref="C33:D33"/>
    <mergeCell ref="E33:H33"/>
    <mergeCell ref="B36:C36"/>
    <mergeCell ref="F36:G36"/>
    <mergeCell ref="G29:L29"/>
    <mergeCell ref="B30:E30"/>
    <mergeCell ref="C31:D31"/>
    <mergeCell ref="E31:H31"/>
    <mergeCell ref="J2:K2"/>
    <mergeCell ref="B4:L4"/>
    <mergeCell ref="H6:K6"/>
    <mergeCell ref="B7:C7"/>
    <mergeCell ref="G7:H7"/>
  </mergeCells>
  <phoneticPr fontId="1"/>
  <conditionalFormatting sqref="L2">
    <cfRule type="cellIs" dxfId="35" priority="4" stopIfTrue="1" operator="equal">
      <formula>0</formula>
    </cfRule>
    <cfRule type="cellIs" dxfId="34" priority="5" stopIfTrue="1" operator="equal">
      <formula>0</formula>
    </cfRule>
    <cfRule type="cellIs" dxfId="33" priority="6" stopIfTrue="1" operator="equal">
      <formula>""""""</formula>
    </cfRule>
  </conditionalFormatting>
  <conditionalFormatting sqref="I37">
    <cfRule type="cellIs" dxfId="32" priority="3" stopIfTrue="1" operator="equal">
      <formula>0</formula>
    </cfRule>
  </conditionalFormatting>
  <conditionalFormatting sqref="C32:C33 E32:E3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dataValidations count="6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view="pageBreakPreview" zoomScaleNormal="80" zoomScaleSheetLayoutView="100" workbookViewId="0">
      <selection activeCell="B2" sqref="B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90" t="s">
        <v>3</v>
      </c>
      <c r="K2" s="90"/>
      <c r="L2" s="21"/>
    </row>
    <row r="3" spans="2:12" ht="7.5" customHeight="1" x14ac:dyDescent="0.15"/>
    <row r="4" spans="2:12" ht="75" customHeight="1" x14ac:dyDescent="0.15">
      <c r="B4" s="91" t="str">
        <f ca="1">"令和" &amp;DBCS(YEAR(NOW())-2018) &amp; "(" &amp; YEAR(NOW()) &amp; ")年度夏期湘南地区高等学校テニス大会（第" &amp; YEAR(NOW())-1980 &amp; "回個人戦）
参　加　申　込　書　【　男　子　】"</f>
        <v>令和６(2024)年度夏期湘南地区高等学校テニス大会（第44回個人戦）
参　加　申　込　書　【　男　子　】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2" ht="7.5" customHeight="1" x14ac:dyDescent="0.15">
      <c r="B5" s="11"/>
    </row>
    <row r="6" spans="2:12" ht="25.5" x14ac:dyDescent="0.15">
      <c r="B6" s="11"/>
      <c r="H6" s="92" t="e">
        <f>VLOOKUP(L2,学校番号!$A$2:$G$32,6,FALSE)</f>
        <v>#N/A</v>
      </c>
      <c r="I6" s="92"/>
      <c r="J6" s="92"/>
      <c r="K6" s="92"/>
      <c r="L6" s="28" t="e">
        <f>IF($H$37="高等学校長","高等学校",IF($H$37="高等部長","高等部",""))</f>
        <v>#N/A</v>
      </c>
    </row>
    <row r="7" spans="2:12" ht="18.75" x14ac:dyDescent="0.2">
      <c r="B7" s="93" t="s">
        <v>82</v>
      </c>
      <c r="C7" s="93"/>
      <c r="D7" s="12"/>
      <c r="E7" s="12"/>
      <c r="F7" s="12"/>
      <c r="G7" s="93" t="s">
        <v>83</v>
      </c>
      <c r="H7" s="9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75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38">
        <v>1</v>
      </c>
      <c r="C9" s="24"/>
      <c r="D9" s="23"/>
      <c r="E9" s="14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38">
        <v>2</v>
      </c>
      <c r="C10" s="24"/>
      <c r="D10" s="23"/>
      <c r="E10" s="14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38">
        <v>3</v>
      </c>
      <c r="C11" s="24"/>
      <c r="D11" s="23"/>
      <c r="E11" s="14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38">
        <v>4</v>
      </c>
      <c r="C12" s="24"/>
      <c r="D12" s="23"/>
      <c r="E12" s="14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38">
        <v>5</v>
      </c>
      <c r="C13" s="24"/>
      <c r="D13" s="23"/>
      <c r="E13" s="14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38">
        <v>6</v>
      </c>
      <c r="C14" s="24"/>
      <c r="D14" s="23"/>
      <c r="E14" s="14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38">
        <v>7</v>
      </c>
      <c r="C15" s="24"/>
      <c r="D15" s="23"/>
      <c r="E15" s="14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38">
        <v>8</v>
      </c>
      <c r="C16" s="24"/>
      <c r="D16" s="23"/>
      <c r="E16" s="14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43">
        <v>9</v>
      </c>
      <c r="C17" s="24"/>
      <c r="D17" s="23"/>
      <c r="E17" s="22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43">
        <v>10</v>
      </c>
      <c r="C18" s="24"/>
      <c r="D18" s="23"/>
      <c r="E18" s="22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38">
        <v>11</v>
      </c>
      <c r="C19" s="24"/>
      <c r="D19" s="23"/>
      <c r="E19" s="22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38">
        <v>12</v>
      </c>
      <c r="C20" s="24"/>
      <c r="D20" s="23"/>
      <c r="E20" s="22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38">
        <v>13</v>
      </c>
      <c r="C21" s="24"/>
      <c r="D21" s="23"/>
      <c r="E21" s="22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38">
        <v>14</v>
      </c>
      <c r="C22" s="24"/>
      <c r="D22" s="23"/>
      <c r="E22" s="22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38">
        <v>15</v>
      </c>
      <c r="C23" s="24"/>
      <c r="D23" s="23"/>
      <c r="E23" s="22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21"/>
      <c r="D26" s="121"/>
      <c r="E26" s="121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21"/>
      <c r="D27" s="121"/>
      <c r="E27" s="121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21"/>
      <c r="D28" s="121"/>
      <c r="E28" s="121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85" t="s">
        <v>111</v>
      </c>
      <c r="H29" s="85"/>
      <c r="I29" s="85"/>
      <c r="J29" s="85"/>
      <c r="K29" s="85"/>
      <c r="L29" s="85"/>
    </row>
    <row r="30" spans="2:12" ht="22.5" customHeight="1" x14ac:dyDescent="0.15">
      <c r="B30" s="120" t="s">
        <v>99</v>
      </c>
      <c r="C30" s="120"/>
      <c r="D30" s="120"/>
      <c r="E30" s="120"/>
      <c r="F30" s="50"/>
      <c r="G30" s="50"/>
      <c r="H30" s="50"/>
      <c r="I30" s="50"/>
      <c r="J30" s="50"/>
      <c r="K30" s="50"/>
      <c r="L30" s="50"/>
    </row>
    <row r="31" spans="2:12" ht="19.5" customHeight="1" x14ac:dyDescent="0.15">
      <c r="C31" s="87" t="s">
        <v>98</v>
      </c>
      <c r="D31" s="88"/>
      <c r="E31" s="89" t="s">
        <v>97</v>
      </c>
      <c r="F31" s="89"/>
      <c r="G31" s="89"/>
      <c r="H31" s="88"/>
      <c r="I31" s="15"/>
      <c r="J31" s="113" t="s">
        <v>112</v>
      </c>
      <c r="K31" s="114"/>
      <c r="L31" s="114"/>
    </row>
    <row r="32" spans="2:12" ht="30" customHeight="1" x14ac:dyDescent="0.15">
      <c r="B32" s="34">
        <v>1</v>
      </c>
      <c r="C32" s="111"/>
      <c r="D32" s="112"/>
      <c r="E32" s="109"/>
      <c r="F32" s="109"/>
      <c r="G32" s="109"/>
      <c r="H32" s="110"/>
      <c r="I32" s="18"/>
      <c r="J32" s="114"/>
      <c r="K32" s="114"/>
      <c r="L32" s="114"/>
    </row>
    <row r="33" spans="2:12" ht="30" customHeight="1" x14ac:dyDescent="0.15">
      <c r="B33" s="34">
        <v>2</v>
      </c>
      <c r="C33" s="118"/>
      <c r="D33" s="119"/>
      <c r="E33" s="115"/>
      <c r="F33" s="116"/>
      <c r="G33" s="116"/>
      <c r="H33" s="117"/>
      <c r="I33" s="18"/>
      <c r="J33" s="114"/>
      <c r="K33" s="114"/>
      <c r="L33" s="114"/>
    </row>
    <row r="34" spans="2:12" ht="19.5" customHeight="1" x14ac:dyDescent="0.15">
      <c r="B34" s="16"/>
      <c r="C34" s="16"/>
      <c r="D34" s="16"/>
      <c r="E34" s="16"/>
      <c r="F34" s="12"/>
      <c r="G34" s="12"/>
      <c r="H34" s="12"/>
      <c r="I34" s="53"/>
      <c r="J34" s="53"/>
      <c r="K34" s="53"/>
      <c r="L34" s="53"/>
    </row>
    <row r="35" spans="2:12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3"/>
      <c r="J35" s="53"/>
      <c r="K35" s="53"/>
      <c r="L35" s="53"/>
    </row>
    <row r="36" spans="2:12" ht="37.5" customHeight="1" x14ac:dyDescent="0.15">
      <c r="B36" s="105" t="str">
        <f ca="1">"令和" &amp; DBCS(YEAR(NOW())-2018)&amp; "(" &amp; YEAR(NOW()) &amp; ")年"</f>
        <v>令和６(2024)年</v>
      </c>
      <c r="C36" s="105"/>
      <c r="D36" s="137"/>
      <c r="E36" s="133" t="s">
        <v>118</v>
      </c>
      <c r="F36" s="138"/>
      <c r="G36" s="138"/>
      <c r="H36" s="134" t="s">
        <v>81</v>
      </c>
      <c r="K36" s="16"/>
      <c r="L36" s="16"/>
    </row>
    <row r="37" spans="2:12" ht="37.5" customHeight="1" x14ac:dyDescent="0.15">
      <c r="B37" s="108" t="e">
        <f>H6</f>
        <v>#N/A</v>
      </c>
      <c r="C37" s="108"/>
      <c r="D37" s="108"/>
      <c r="E37" s="108"/>
      <c r="F37" s="108"/>
      <c r="G37" s="108"/>
      <c r="H37" s="135" t="e">
        <f>VLOOKUP(男子入力シート!L2,学校番号!A2:I32,9,FALSE)</f>
        <v>#N/A</v>
      </c>
      <c r="I37" s="107"/>
      <c r="J37" s="107"/>
      <c r="K37" s="107"/>
      <c r="L37" s="136" t="s">
        <v>1</v>
      </c>
    </row>
    <row r="38" spans="2:12" ht="18.75" x14ac:dyDescent="0.15">
      <c r="E38" s="7"/>
    </row>
  </sheetData>
  <sheetProtection sheet="1"/>
  <mergeCells count="21">
    <mergeCell ref="B4:L4"/>
    <mergeCell ref="B7:C7"/>
    <mergeCell ref="J2:K2"/>
    <mergeCell ref="G7:H7"/>
    <mergeCell ref="J31:L33"/>
    <mergeCell ref="E33:H33"/>
    <mergeCell ref="C33:D33"/>
    <mergeCell ref="C31:D31"/>
    <mergeCell ref="G29:L29"/>
    <mergeCell ref="B30:E30"/>
    <mergeCell ref="C26:E26"/>
    <mergeCell ref="C27:E27"/>
    <mergeCell ref="C28:E28"/>
    <mergeCell ref="H6:K6"/>
    <mergeCell ref="I37:K37"/>
    <mergeCell ref="F36:G36"/>
    <mergeCell ref="B37:G37"/>
    <mergeCell ref="B36:C36"/>
    <mergeCell ref="E31:H31"/>
    <mergeCell ref="E32:H32"/>
    <mergeCell ref="C32:D32"/>
  </mergeCells>
  <phoneticPr fontId="1"/>
  <conditionalFormatting sqref="L2">
    <cfRule type="cellIs" dxfId="29" priority="58" stopIfTrue="1" operator="equal">
      <formula>0</formula>
    </cfRule>
    <cfRule type="cellIs" dxfId="28" priority="61" stopIfTrue="1" operator="equal">
      <formula>0</formula>
    </cfRule>
    <cfRule type="cellIs" dxfId="27" priority="62" stopIfTrue="1" operator="equal">
      <formula>""""""</formula>
    </cfRule>
  </conditionalFormatting>
  <conditionalFormatting sqref="I37">
    <cfRule type="cellIs" dxfId="26" priority="57" stopIfTrue="1" operator="equal">
      <formula>0</formula>
    </cfRule>
  </conditionalFormatting>
  <conditionalFormatting sqref="C32:C33 E32:E33">
    <cfRule type="cellIs" dxfId="25" priority="51" stopIfTrue="1" operator="equal">
      <formula>0</formula>
    </cfRule>
    <cfRule type="cellIs" dxfId="24" priority="52" stopIfTrue="1" operator="equal">
      <formula>0</formula>
    </cfRule>
  </conditionalFormatting>
  <conditionalFormatting sqref="D36">
    <cfRule type="cellIs" dxfId="17" priority="4" stopIfTrue="1" operator="equal">
      <formula>0</formula>
    </cfRule>
    <cfRule type="cellIs" dxfId="16" priority="5" stopIfTrue="1" operator="equal">
      <formula>0</formula>
    </cfRule>
    <cfRule type="cellIs" dxfId="15" priority="6" stopIfTrue="1" operator="equal">
      <formula>""""""</formula>
    </cfRule>
  </conditionalFormatting>
  <conditionalFormatting sqref="F36">
    <cfRule type="cellIs" dxfId="14" priority="1" stopIfTrue="1" operator="equal">
      <formula>0</formula>
    </cfRule>
    <cfRule type="cellIs" dxfId="13" priority="2" stopIfTrue="1" operator="equal">
      <formula>0</formula>
    </cfRule>
    <cfRule type="cellIs" dxfId="12" priority="3" stopIfTrue="1" operator="equal">
      <formula>""""""</formula>
    </cfRule>
  </conditionalFormatting>
  <dataValidations count="6">
    <dataValidation imeMode="on" allowBlank="1" showInputMessage="1" showErrorMessage="1" sqref="H37:I37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ff" allowBlank="1" showInputMessage="1" showErrorMessage="1" sqref="D36"/>
    <dataValidation imeMode="hiragana" allowBlank="1" showInputMessage="1" showErrorMessage="1" sqref="J9:J28 C9:C24 E32:E33 C32 B33:C33 H9:H28"/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type="whole" imeMode="halfAlpha" allowBlank="1" showInputMessage="1" showErrorMessage="1" error="1から3までしか入力できません" sqref="D9:D24">
      <formula1>1</formula1>
      <formula2>3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E6" sqref="E6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90" t="s">
        <v>3</v>
      </c>
      <c r="K2" s="90"/>
      <c r="L2" s="27">
        <f>男子入力シート!L2</f>
        <v>0</v>
      </c>
    </row>
    <row r="3" spans="2:12" ht="7.5" customHeight="1" x14ac:dyDescent="0.15"/>
    <row r="4" spans="2:12" ht="75" customHeight="1" x14ac:dyDescent="0.15">
      <c r="B4" s="91" t="str">
        <f ca="1">"令和" &amp;DBCS(YEAR(NOW())-2018) &amp; "(" &amp; YEAR(NOW()) &amp; ")年度夏期湘南地区高等学校テニス大会（第" &amp; YEAR(NOW())-1980 &amp; "回個人戦）
参　加　申　込　書　【　男　子　】（２枚目）"</f>
        <v>令和６(2024)年度夏期湘南地区高等学校テニス大会（第44回個人戦）
参　加　申　込　書　【　男　子　】（２枚目）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2" ht="7.5" customHeight="1" x14ac:dyDescent="0.15">
      <c r="B5" s="11"/>
    </row>
    <row r="6" spans="2:12" ht="25.5" x14ac:dyDescent="0.15">
      <c r="B6" s="11"/>
      <c r="H6" s="92" t="e">
        <f>VLOOKUP(L2,学校番号!$A$2:$G$32,6,FALSE)</f>
        <v>#N/A</v>
      </c>
      <c r="I6" s="92"/>
      <c r="J6" s="92"/>
      <c r="K6" s="92"/>
      <c r="L6" s="28" t="e">
        <f>男子入力シート!L6</f>
        <v>#N/A</v>
      </c>
    </row>
    <row r="7" spans="2:12" ht="18.75" x14ac:dyDescent="0.2">
      <c r="B7" s="122"/>
      <c r="C7" s="122"/>
      <c r="D7" s="56"/>
      <c r="E7" s="56"/>
      <c r="F7" s="12"/>
      <c r="G7" s="93" t="s">
        <v>83</v>
      </c>
      <c r="H7" s="9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57"/>
      <c r="C8" s="58"/>
      <c r="D8" s="59"/>
      <c r="E8" s="58"/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60"/>
      <c r="C9" s="61"/>
      <c r="D9" s="62"/>
      <c r="E9" s="19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60"/>
      <c r="C10" s="61"/>
      <c r="D10" s="62"/>
      <c r="E10" s="19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60"/>
      <c r="C11" s="61"/>
      <c r="D11" s="62"/>
      <c r="E11" s="19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60"/>
      <c r="C12" s="61"/>
      <c r="D12" s="62"/>
      <c r="E12" s="19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60"/>
      <c r="C13" s="61"/>
      <c r="D13" s="62"/>
      <c r="E13" s="19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60"/>
      <c r="C14" s="61"/>
      <c r="D14" s="62"/>
      <c r="E14" s="19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60"/>
      <c r="C15" s="61"/>
      <c r="D15" s="62"/>
      <c r="E15" s="19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60"/>
      <c r="C16" s="61"/>
      <c r="D16" s="62"/>
      <c r="E16" s="19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63"/>
      <c r="C17" s="61"/>
      <c r="D17" s="62"/>
      <c r="E17" s="19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63"/>
      <c r="C18" s="61"/>
      <c r="D18" s="62"/>
      <c r="E18" s="19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60"/>
      <c r="C19" s="61"/>
      <c r="D19" s="62"/>
      <c r="E19" s="19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60"/>
      <c r="C20" s="61"/>
      <c r="D20" s="62"/>
      <c r="E20" s="19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60"/>
      <c r="C21" s="61"/>
      <c r="D21" s="62"/>
      <c r="E21" s="19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60"/>
      <c r="C22" s="61"/>
      <c r="D22" s="62"/>
      <c r="E22" s="19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60"/>
      <c r="C23" s="61"/>
      <c r="D23" s="62"/>
      <c r="E23" s="19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21"/>
      <c r="D26" s="121"/>
      <c r="E26" s="121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21"/>
      <c r="D27" s="121"/>
      <c r="E27" s="121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21"/>
      <c r="D28" s="121"/>
      <c r="E28" s="121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85"/>
      <c r="H29" s="85"/>
      <c r="I29" s="85"/>
      <c r="J29" s="85"/>
      <c r="K29" s="85"/>
      <c r="L29" s="85"/>
    </row>
    <row r="30" spans="2:12" ht="22.5" customHeight="1" x14ac:dyDescent="0.15">
      <c r="B30" s="126"/>
      <c r="C30" s="126"/>
      <c r="D30" s="126"/>
      <c r="E30" s="126"/>
      <c r="F30" s="64"/>
      <c r="G30" s="64"/>
      <c r="H30" s="64"/>
      <c r="I30" s="64"/>
      <c r="J30" s="64"/>
      <c r="K30" s="64"/>
      <c r="L30" s="64"/>
    </row>
    <row r="31" spans="2:12" ht="19.5" customHeight="1" x14ac:dyDescent="0.15">
      <c r="B31" s="65"/>
      <c r="C31" s="125"/>
      <c r="D31" s="125"/>
      <c r="E31" s="125"/>
      <c r="F31" s="125"/>
      <c r="G31" s="125"/>
      <c r="H31" s="125"/>
      <c r="I31" s="66"/>
      <c r="J31" s="44"/>
      <c r="K31" s="44"/>
      <c r="L31" s="67"/>
    </row>
    <row r="32" spans="2:12" ht="30" customHeight="1" x14ac:dyDescent="0.15">
      <c r="B32" s="58"/>
      <c r="C32" s="124"/>
      <c r="D32" s="124"/>
      <c r="E32" s="123"/>
      <c r="F32" s="123"/>
      <c r="G32" s="123"/>
      <c r="H32" s="123"/>
      <c r="I32" s="44"/>
      <c r="J32" s="68"/>
      <c r="K32" s="68"/>
      <c r="L32" s="68"/>
    </row>
    <row r="33" spans="2:12" ht="30" customHeight="1" x14ac:dyDescent="0.15">
      <c r="B33" s="58"/>
      <c r="C33" s="131"/>
      <c r="D33" s="131"/>
      <c r="E33" s="130"/>
      <c r="F33" s="130"/>
      <c r="G33" s="130"/>
      <c r="H33" s="130"/>
      <c r="I33" s="44"/>
      <c r="J33" s="66"/>
      <c r="K33" s="66"/>
      <c r="L33" s="66"/>
    </row>
    <row r="34" spans="2:12" ht="19.5" customHeight="1" x14ac:dyDescent="0.15">
      <c r="B34" s="56"/>
      <c r="C34" s="56"/>
      <c r="D34" s="56"/>
      <c r="E34" s="56"/>
      <c r="F34" s="56"/>
      <c r="G34" s="56"/>
      <c r="H34" s="56"/>
      <c r="I34" s="69"/>
      <c r="J34" s="69"/>
      <c r="K34" s="69"/>
      <c r="L34" s="69"/>
    </row>
    <row r="35" spans="2:12" ht="19.5" customHeight="1" x14ac:dyDescent="0.15">
      <c r="B35" s="70"/>
      <c r="C35" s="56"/>
      <c r="D35" s="56"/>
      <c r="E35" s="56"/>
      <c r="F35" s="56"/>
      <c r="G35" s="56"/>
      <c r="H35" s="56"/>
      <c r="I35" s="69"/>
      <c r="J35" s="69"/>
      <c r="K35" s="69"/>
      <c r="L35" s="69"/>
    </row>
    <row r="36" spans="2:12" ht="37.5" customHeight="1" x14ac:dyDescent="0.15">
      <c r="B36" s="129"/>
      <c r="C36" s="129"/>
      <c r="D36" s="71"/>
      <c r="E36" s="72"/>
      <c r="F36" s="125"/>
      <c r="G36" s="125"/>
      <c r="H36" s="71"/>
      <c r="I36" s="65"/>
      <c r="J36" s="65"/>
      <c r="K36" s="56"/>
      <c r="L36" s="56"/>
    </row>
    <row r="37" spans="2:12" ht="37.5" customHeight="1" x14ac:dyDescent="0.15">
      <c r="B37" s="128"/>
      <c r="C37" s="128"/>
      <c r="D37" s="128"/>
      <c r="E37" s="128"/>
      <c r="F37" s="128"/>
      <c r="G37" s="128"/>
      <c r="H37" s="73"/>
      <c r="I37" s="127"/>
      <c r="J37" s="127"/>
      <c r="K37" s="127"/>
      <c r="L37" s="74"/>
    </row>
    <row r="38" spans="2:12" ht="18.75" x14ac:dyDescent="0.15">
      <c r="E38" s="7"/>
    </row>
  </sheetData>
  <sheetProtection sheet="1"/>
  <mergeCells count="20">
    <mergeCell ref="I37:K37"/>
    <mergeCell ref="B37:G37"/>
    <mergeCell ref="F36:G36"/>
    <mergeCell ref="B36:C36"/>
    <mergeCell ref="E33:H33"/>
    <mergeCell ref="C33:D33"/>
    <mergeCell ref="E32:H32"/>
    <mergeCell ref="C32:D32"/>
    <mergeCell ref="E31:H31"/>
    <mergeCell ref="C31:D31"/>
    <mergeCell ref="B30:E30"/>
    <mergeCell ref="C27:E27"/>
    <mergeCell ref="C28:E28"/>
    <mergeCell ref="G29:L29"/>
    <mergeCell ref="J2:K2"/>
    <mergeCell ref="B4:L4"/>
    <mergeCell ref="H6:K6"/>
    <mergeCell ref="B7:C7"/>
    <mergeCell ref="G7:H7"/>
    <mergeCell ref="C26:E26"/>
  </mergeCells>
  <phoneticPr fontId="1"/>
  <dataValidations count="5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E31" sqref="E31:H31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90" t="s">
        <v>3</v>
      </c>
      <c r="K2" s="90"/>
      <c r="L2" s="21"/>
    </row>
    <row r="3" spans="2:12" ht="7.5" customHeight="1" x14ac:dyDescent="0.15"/>
    <row r="4" spans="2:12" ht="75" customHeight="1" x14ac:dyDescent="0.15">
      <c r="B4" s="91" t="str">
        <f ca="1">"令和" &amp;DBCS(YEAR(NOW())-2018) &amp; "(" &amp; YEAR(NOW()) &amp; ")年度夏期湘南地区高等学校テニス大会（第" &amp; YEAR(NOW())-1980 &amp; "回個人戦）
参　加　申　込　書　【　女　子　】"</f>
        <v>令和６(2024)年度夏期湘南地区高等学校テニス大会（第44回個人戦）
参　加　申　込　書　【　女　子　】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2" ht="7.5" customHeight="1" x14ac:dyDescent="0.15">
      <c r="B5" s="11"/>
    </row>
    <row r="6" spans="2:12" ht="25.5" x14ac:dyDescent="0.15">
      <c r="B6" s="11"/>
      <c r="H6" s="92" t="e">
        <f>VLOOKUP(L2,学校番号!$A$2:$G$32,6,FALSE)</f>
        <v>#N/A</v>
      </c>
      <c r="I6" s="92"/>
      <c r="J6" s="92"/>
      <c r="K6" s="92"/>
      <c r="L6" s="28" t="e">
        <f>IF($H$37="高等学校長","高等学校",IF($H$37="高等部長","高等部",""))</f>
        <v>#N/A</v>
      </c>
    </row>
    <row r="7" spans="2:12" ht="18.75" x14ac:dyDescent="0.2">
      <c r="B7" s="93" t="s">
        <v>82</v>
      </c>
      <c r="C7" s="93"/>
      <c r="D7" s="12"/>
      <c r="E7" s="12"/>
      <c r="F7" s="12"/>
      <c r="G7" s="93" t="s">
        <v>83</v>
      </c>
      <c r="H7" s="9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75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38">
        <v>1</v>
      </c>
      <c r="C9" s="24"/>
      <c r="D9" s="23"/>
      <c r="E9" s="14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38">
        <v>2</v>
      </c>
      <c r="C10" s="24"/>
      <c r="D10" s="23"/>
      <c r="E10" s="14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38">
        <v>3</v>
      </c>
      <c r="C11" s="24"/>
      <c r="D11" s="23"/>
      <c r="E11" s="14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38">
        <v>4</v>
      </c>
      <c r="C12" s="24"/>
      <c r="D12" s="23"/>
      <c r="E12" s="14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38">
        <v>5</v>
      </c>
      <c r="C13" s="24"/>
      <c r="D13" s="23"/>
      <c r="E13" s="14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38">
        <v>6</v>
      </c>
      <c r="C14" s="24"/>
      <c r="D14" s="23"/>
      <c r="E14" s="14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38">
        <v>7</v>
      </c>
      <c r="C15" s="24"/>
      <c r="D15" s="23"/>
      <c r="E15" s="14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38">
        <v>8</v>
      </c>
      <c r="C16" s="24"/>
      <c r="D16" s="23"/>
      <c r="E16" s="14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43">
        <v>9</v>
      </c>
      <c r="C17" s="24"/>
      <c r="D17" s="23"/>
      <c r="E17" s="22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43">
        <v>10</v>
      </c>
      <c r="C18" s="24"/>
      <c r="D18" s="23"/>
      <c r="E18" s="22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38">
        <v>11</v>
      </c>
      <c r="C19" s="24"/>
      <c r="D19" s="23"/>
      <c r="E19" s="22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38">
        <v>12</v>
      </c>
      <c r="C20" s="24"/>
      <c r="D20" s="23"/>
      <c r="E20" s="22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38">
        <v>13</v>
      </c>
      <c r="C21" s="24"/>
      <c r="D21" s="23"/>
      <c r="E21" s="22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38">
        <v>14</v>
      </c>
      <c r="C22" s="24"/>
      <c r="D22" s="23"/>
      <c r="E22" s="22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38">
        <v>15</v>
      </c>
      <c r="C23" s="24"/>
      <c r="D23" s="23"/>
      <c r="E23" s="22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21"/>
      <c r="D26" s="121"/>
      <c r="E26" s="121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21"/>
      <c r="D27" s="121"/>
      <c r="E27" s="121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21"/>
      <c r="D28" s="121"/>
      <c r="E28" s="121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85" t="s">
        <v>111</v>
      </c>
      <c r="H29" s="85"/>
      <c r="I29" s="85"/>
      <c r="J29" s="85"/>
      <c r="K29" s="85"/>
      <c r="L29" s="85"/>
    </row>
    <row r="30" spans="2:12" ht="22.5" customHeight="1" x14ac:dyDescent="0.15">
      <c r="B30" s="120" t="s">
        <v>99</v>
      </c>
      <c r="C30" s="120"/>
      <c r="D30" s="120"/>
      <c r="E30" s="120"/>
      <c r="F30" s="50"/>
      <c r="G30" s="50"/>
      <c r="H30" s="50"/>
      <c r="I30" s="50"/>
      <c r="J30" s="50"/>
      <c r="K30" s="50"/>
      <c r="L30" s="50"/>
    </row>
    <row r="31" spans="2:12" ht="19.5" customHeight="1" x14ac:dyDescent="0.15">
      <c r="C31" s="87" t="s">
        <v>98</v>
      </c>
      <c r="D31" s="88"/>
      <c r="E31" s="89" t="s">
        <v>97</v>
      </c>
      <c r="F31" s="89"/>
      <c r="G31" s="89"/>
      <c r="H31" s="88"/>
      <c r="I31" s="15"/>
      <c r="J31" s="113" t="s">
        <v>112</v>
      </c>
      <c r="K31" s="114"/>
      <c r="L31" s="114"/>
    </row>
    <row r="32" spans="2:12" ht="30" customHeight="1" x14ac:dyDescent="0.15">
      <c r="B32" s="34">
        <v>1</v>
      </c>
      <c r="C32" s="111"/>
      <c r="D32" s="112"/>
      <c r="E32" s="109"/>
      <c r="F32" s="109"/>
      <c r="G32" s="109"/>
      <c r="H32" s="110"/>
      <c r="I32" s="18"/>
      <c r="J32" s="114"/>
      <c r="K32" s="114"/>
      <c r="L32" s="114"/>
    </row>
    <row r="33" spans="2:12" ht="30" customHeight="1" x14ac:dyDescent="0.15">
      <c r="B33" s="34">
        <v>2</v>
      </c>
      <c r="C33" s="118"/>
      <c r="D33" s="119"/>
      <c r="E33" s="115"/>
      <c r="F33" s="116"/>
      <c r="G33" s="116"/>
      <c r="H33" s="117"/>
      <c r="I33" s="18"/>
      <c r="J33" s="114"/>
      <c r="K33" s="114"/>
      <c r="L33" s="114"/>
    </row>
    <row r="34" spans="2:12" ht="19.5" customHeight="1" x14ac:dyDescent="0.15">
      <c r="B34" s="16"/>
      <c r="C34" s="16"/>
      <c r="D34" s="16"/>
      <c r="E34" s="16"/>
      <c r="F34" s="12"/>
      <c r="G34" s="12"/>
      <c r="H34" s="12"/>
      <c r="I34" s="53"/>
      <c r="J34" s="53"/>
      <c r="K34" s="53"/>
      <c r="L34" s="53"/>
    </row>
    <row r="35" spans="2:12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3"/>
      <c r="J35" s="53"/>
      <c r="K35" s="53"/>
      <c r="L35" s="53"/>
    </row>
    <row r="36" spans="2:12" ht="37.5" customHeight="1" x14ac:dyDescent="0.15">
      <c r="B36" s="105" t="str">
        <f ca="1">"令和" &amp; DBCS(YEAR(NOW())-2018)&amp; "(" &amp; YEAR(NOW()) &amp; ")年"</f>
        <v>令和６(2024)年</v>
      </c>
      <c r="C36" s="105"/>
      <c r="D36" s="137"/>
      <c r="E36" s="133" t="s">
        <v>118</v>
      </c>
      <c r="F36" s="138"/>
      <c r="G36" s="138"/>
      <c r="H36" s="134" t="s">
        <v>81</v>
      </c>
      <c r="K36" s="16"/>
      <c r="L36" s="16"/>
    </row>
    <row r="37" spans="2:12" ht="37.5" customHeight="1" x14ac:dyDescent="0.15">
      <c r="B37" s="108" t="e">
        <f>H6</f>
        <v>#N/A</v>
      </c>
      <c r="C37" s="108"/>
      <c r="D37" s="108"/>
      <c r="E37" s="108"/>
      <c r="F37" s="108"/>
      <c r="G37" s="108"/>
      <c r="H37" s="20" t="e">
        <f>VLOOKUP(女子入力シート!L2,学校番号!A2:I32,9,FALSE)</f>
        <v>#N/A</v>
      </c>
      <c r="I37" s="107"/>
      <c r="J37" s="107"/>
      <c r="K37" s="107"/>
      <c r="L37" s="17" t="s">
        <v>1</v>
      </c>
    </row>
    <row r="38" spans="2:12" ht="18.75" x14ac:dyDescent="0.15">
      <c r="E38" s="7"/>
    </row>
  </sheetData>
  <sheetProtection sheet="1"/>
  <mergeCells count="21">
    <mergeCell ref="B36:C36"/>
    <mergeCell ref="F36:G36"/>
    <mergeCell ref="B37:G37"/>
    <mergeCell ref="I37:K37"/>
    <mergeCell ref="C27:E27"/>
    <mergeCell ref="C28:E28"/>
    <mergeCell ref="G29:L29"/>
    <mergeCell ref="B30:E30"/>
    <mergeCell ref="C31:D31"/>
    <mergeCell ref="E31:H31"/>
    <mergeCell ref="J31:L33"/>
    <mergeCell ref="C32:D32"/>
    <mergeCell ref="E32:H32"/>
    <mergeCell ref="C33:D33"/>
    <mergeCell ref="E33:H33"/>
    <mergeCell ref="C26:E26"/>
    <mergeCell ref="J2:K2"/>
    <mergeCell ref="B4:L4"/>
    <mergeCell ref="H6:K6"/>
    <mergeCell ref="B7:C7"/>
    <mergeCell ref="G7:H7"/>
  </mergeCells>
  <phoneticPr fontId="1"/>
  <conditionalFormatting sqref="L2">
    <cfRule type="cellIs" dxfId="23" priority="16" stopIfTrue="1" operator="equal">
      <formula>0</formula>
    </cfRule>
    <cfRule type="cellIs" dxfId="22" priority="17" stopIfTrue="1" operator="equal">
      <formula>0</formula>
    </cfRule>
    <cfRule type="cellIs" dxfId="21" priority="18" stopIfTrue="1" operator="equal">
      <formula>""""""</formula>
    </cfRule>
  </conditionalFormatting>
  <conditionalFormatting sqref="I37">
    <cfRule type="cellIs" dxfId="20" priority="15" stopIfTrue="1" operator="equal">
      <formula>0</formula>
    </cfRule>
  </conditionalFormatting>
  <conditionalFormatting sqref="C32:C33 E32:E33">
    <cfRule type="cellIs" dxfId="19" priority="13" stopIfTrue="1" operator="equal">
      <formula>0</formula>
    </cfRule>
    <cfRule type="cellIs" dxfId="18" priority="14" stopIfTrue="1" operator="equal">
      <formula>0</formula>
    </cfRule>
  </conditionalFormatting>
  <conditionalFormatting sqref="D36">
    <cfRule type="cellIs" dxfId="5" priority="4" stopIfTrue="1" operator="equal">
      <formula>0</formula>
    </cfRule>
    <cfRule type="cellIs" dxfId="4" priority="5" stopIfTrue="1" operator="equal">
      <formula>0</formula>
    </cfRule>
    <cfRule type="cellIs" dxfId="3" priority="6" stopIfTrue="1" operator="equal">
      <formula>""""""</formula>
    </cfRule>
  </conditionalFormatting>
  <conditionalFormatting sqref="F36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""""""</formula>
    </cfRule>
  </conditionalFormatting>
  <dataValidations count="6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I14" sqref="I14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90" t="s">
        <v>3</v>
      </c>
      <c r="K2" s="90"/>
      <c r="L2" s="27">
        <f>女子入力シート!L2</f>
        <v>0</v>
      </c>
    </row>
    <row r="3" spans="2:12" ht="7.5" customHeight="1" x14ac:dyDescent="0.15"/>
    <row r="4" spans="2:12" ht="75" customHeight="1" x14ac:dyDescent="0.15">
      <c r="B4" s="91" t="str">
        <f ca="1">"令和" &amp;DBCS(YEAR(NOW())-2018) &amp; "(" &amp; YEAR(NOW()) &amp; ")年度夏期湘南地区高等学校テニス大会（第" &amp; YEAR(NOW())-1980 &amp; "回個人戦）
参　加　申　込　書　【　女　子　】（２枚目）"</f>
        <v>令和６(2024)年度夏期湘南地区高等学校テニス大会（第44回個人戦）
参　加　申　込　書　【　女　子　】（２枚目）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2:12" ht="7.5" customHeight="1" x14ac:dyDescent="0.15">
      <c r="B5" s="11"/>
    </row>
    <row r="6" spans="2:12" ht="25.5" x14ac:dyDescent="0.15">
      <c r="B6" s="11"/>
      <c r="H6" s="92" t="e">
        <f>VLOOKUP(L2,学校番号!$A$2:$G$32,6,FALSE)</f>
        <v>#N/A</v>
      </c>
      <c r="I6" s="92"/>
      <c r="J6" s="92"/>
      <c r="K6" s="92"/>
      <c r="L6" s="28" t="e">
        <f>女子入力シート!L6</f>
        <v>#N/A</v>
      </c>
    </row>
    <row r="7" spans="2:12" ht="18.75" x14ac:dyDescent="0.2">
      <c r="B7" s="122"/>
      <c r="C7" s="122"/>
      <c r="D7" s="56"/>
      <c r="E7" s="56"/>
      <c r="F7" s="12"/>
      <c r="G7" s="93" t="s">
        <v>83</v>
      </c>
      <c r="H7" s="9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57"/>
      <c r="C8" s="58"/>
      <c r="D8" s="59"/>
      <c r="E8" s="58"/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60"/>
      <c r="C9" s="61"/>
      <c r="D9" s="62"/>
      <c r="E9" s="19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60"/>
      <c r="C10" s="61"/>
      <c r="D10" s="62"/>
      <c r="E10" s="19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60"/>
      <c r="C11" s="61"/>
      <c r="D11" s="62"/>
      <c r="E11" s="19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60"/>
      <c r="C12" s="61"/>
      <c r="D12" s="62"/>
      <c r="E12" s="19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60"/>
      <c r="C13" s="61"/>
      <c r="D13" s="62"/>
      <c r="E13" s="19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60"/>
      <c r="C14" s="61"/>
      <c r="D14" s="62"/>
      <c r="E14" s="19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60"/>
      <c r="C15" s="61"/>
      <c r="D15" s="62"/>
      <c r="E15" s="19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60"/>
      <c r="C16" s="61"/>
      <c r="D16" s="62"/>
      <c r="E16" s="19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63"/>
      <c r="C17" s="61"/>
      <c r="D17" s="62"/>
      <c r="E17" s="19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63"/>
      <c r="C18" s="61"/>
      <c r="D18" s="62"/>
      <c r="E18" s="19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60"/>
      <c r="C19" s="61"/>
      <c r="D19" s="62"/>
      <c r="E19" s="19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60"/>
      <c r="C20" s="61"/>
      <c r="D20" s="62"/>
      <c r="E20" s="19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60"/>
      <c r="C21" s="61"/>
      <c r="D21" s="62"/>
      <c r="E21" s="19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60"/>
      <c r="C22" s="61"/>
      <c r="D22" s="62"/>
      <c r="E22" s="19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60"/>
      <c r="C23" s="61"/>
      <c r="D23" s="62"/>
      <c r="E23" s="19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48"/>
      <c r="D26" s="48"/>
      <c r="E26" s="48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48"/>
      <c r="D27" s="48"/>
      <c r="E27" s="48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48"/>
      <c r="D28" s="48"/>
      <c r="E28" s="48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76"/>
      <c r="C29" s="77"/>
      <c r="D29" s="78"/>
      <c r="E29" s="78"/>
      <c r="F29" s="78"/>
      <c r="G29" s="132"/>
      <c r="H29" s="132"/>
      <c r="I29" s="132"/>
      <c r="J29" s="132"/>
      <c r="K29" s="132"/>
      <c r="L29" s="132"/>
    </row>
    <row r="30" spans="2:12" ht="22.5" customHeight="1" x14ac:dyDescent="0.15">
      <c r="B30" s="78"/>
      <c r="C30" s="78"/>
      <c r="D30" s="78"/>
      <c r="E30" s="78"/>
      <c r="F30" s="64"/>
      <c r="G30" s="64"/>
      <c r="H30" s="64"/>
      <c r="I30" s="64"/>
      <c r="J30" s="64"/>
      <c r="K30" s="64"/>
      <c r="L30" s="64"/>
    </row>
    <row r="31" spans="2:12" ht="19.5" customHeight="1" x14ac:dyDescent="0.15">
      <c r="B31" s="65"/>
      <c r="C31" s="70"/>
      <c r="D31" s="70"/>
      <c r="E31" s="70"/>
      <c r="F31" s="70"/>
      <c r="G31" s="70"/>
      <c r="H31" s="70"/>
      <c r="I31" s="66"/>
      <c r="J31" s="79"/>
      <c r="K31" s="80"/>
      <c r="L31" s="80"/>
    </row>
    <row r="32" spans="2:12" ht="30" customHeight="1" x14ac:dyDescent="0.15">
      <c r="B32" s="58"/>
      <c r="C32" s="81"/>
      <c r="D32" s="81"/>
      <c r="E32" s="82"/>
      <c r="F32" s="82"/>
      <c r="G32" s="82"/>
      <c r="H32" s="82"/>
      <c r="I32" s="44"/>
      <c r="J32" s="80"/>
      <c r="K32" s="80"/>
      <c r="L32" s="80"/>
    </row>
    <row r="33" spans="2:12" ht="30" customHeight="1" x14ac:dyDescent="0.15">
      <c r="B33" s="58"/>
      <c r="C33" s="25"/>
      <c r="D33" s="25"/>
      <c r="E33" s="71"/>
      <c r="F33" s="71"/>
      <c r="G33" s="71"/>
      <c r="H33" s="71"/>
      <c r="I33" s="44"/>
      <c r="J33" s="80"/>
      <c r="K33" s="80"/>
      <c r="L33" s="80"/>
    </row>
    <row r="34" spans="2:12" ht="19.5" customHeight="1" x14ac:dyDescent="0.15">
      <c r="B34" s="56"/>
      <c r="C34" s="56"/>
      <c r="D34" s="56"/>
      <c r="E34" s="56"/>
      <c r="F34" s="56"/>
      <c r="G34" s="56"/>
      <c r="H34" s="56"/>
      <c r="I34" s="69"/>
      <c r="J34" s="69"/>
      <c r="K34" s="69"/>
      <c r="L34" s="69"/>
    </row>
    <row r="35" spans="2:12" ht="19.5" customHeight="1" x14ac:dyDescent="0.15">
      <c r="B35" s="70"/>
      <c r="C35" s="56"/>
      <c r="D35" s="56"/>
      <c r="E35" s="56"/>
      <c r="F35" s="56"/>
      <c r="G35" s="56"/>
      <c r="H35" s="56"/>
      <c r="I35" s="69"/>
      <c r="J35" s="69"/>
      <c r="K35" s="69"/>
      <c r="L35" s="69"/>
    </row>
    <row r="36" spans="2:12" ht="37.5" customHeight="1" x14ac:dyDescent="0.15">
      <c r="B36" s="25"/>
      <c r="C36" s="25"/>
      <c r="D36" s="71"/>
      <c r="E36" s="72"/>
      <c r="F36" s="70"/>
      <c r="G36" s="70"/>
      <c r="H36" s="71"/>
      <c r="I36" s="65"/>
      <c r="J36" s="65"/>
      <c r="K36" s="56"/>
      <c r="L36" s="56"/>
    </row>
    <row r="37" spans="2:12" ht="37.5" customHeight="1" x14ac:dyDescent="0.15">
      <c r="B37" s="83"/>
      <c r="C37" s="83"/>
      <c r="D37" s="83"/>
      <c r="E37" s="83"/>
      <c r="F37" s="83"/>
      <c r="G37" s="83"/>
      <c r="H37" s="73"/>
      <c r="I37" s="84"/>
      <c r="J37" s="84"/>
      <c r="K37" s="84"/>
      <c r="L37" s="74"/>
    </row>
    <row r="38" spans="2:12" ht="18.75" x14ac:dyDescent="0.15">
      <c r="E38" s="7"/>
    </row>
  </sheetData>
  <sheetProtection sheet="1"/>
  <mergeCells count="6">
    <mergeCell ref="G29:L29"/>
    <mergeCell ref="J2:K2"/>
    <mergeCell ref="B4:L4"/>
    <mergeCell ref="H6:K6"/>
    <mergeCell ref="B7:C7"/>
    <mergeCell ref="G7:H7"/>
  </mergeCells>
  <phoneticPr fontId="1"/>
  <dataValidations count="5">
    <dataValidation imeMode="on" allowBlank="1" showInputMessage="1" showErrorMessage="1" sqref="H37:I37"/>
    <dataValidation imeMode="off" allowBlank="1" showInputMessage="1" showErrorMessage="1" sqref="D36"/>
    <dataValidation imeMode="hiragana" allowBlank="1" showInputMessage="1" showErrorMessage="1" sqref="J9:J28 C9:C24 E32:E33 C32 B33:C33 H9:H28"/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type="whole" imeMode="halfAlpha" allowBlank="1" showInputMessage="1" showErrorMessage="1" error="1から3までしか入力できません" sqref="D9:D24">
      <formula1>1</formula1>
      <formula2>3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6" sqref="D16"/>
    </sheetView>
  </sheetViews>
  <sheetFormatPr defaultRowHeight="13.5" x14ac:dyDescent="0.15"/>
  <cols>
    <col min="1" max="2" width="9" style="2"/>
    <col min="3" max="4" width="17.25" style="2" bestFit="1" customWidth="1"/>
    <col min="5" max="5" width="17.25" style="2" customWidth="1"/>
    <col min="6" max="6" width="25" style="2" bestFit="1" customWidth="1"/>
    <col min="7" max="8" width="9" style="2"/>
    <col min="9" max="9" width="11.625" style="2" bestFit="1" customWidth="1"/>
    <col min="10" max="10" width="11.625" style="2" customWidth="1"/>
    <col min="11" max="16384" width="9" style="2"/>
  </cols>
  <sheetData>
    <row r="1" spans="1:12" x14ac:dyDescent="0.15">
      <c r="A1" s="2" t="s">
        <v>3</v>
      </c>
      <c r="B1" s="2" t="s">
        <v>51</v>
      </c>
      <c r="C1" s="2" t="s">
        <v>64</v>
      </c>
      <c r="D1" s="2" t="s">
        <v>52</v>
      </c>
      <c r="K1" s="2" t="s">
        <v>86</v>
      </c>
    </row>
    <row r="2" spans="1:12" x14ac:dyDescent="0.15">
      <c r="A2" s="3">
        <v>101</v>
      </c>
      <c r="B2" s="3" t="s">
        <v>4</v>
      </c>
      <c r="C2" s="3" t="s">
        <v>65</v>
      </c>
      <c r="D2" s="3" t="s">
        <v>4</v>
      </c>
      <c r="E2" s="3" t="s">
        <v>102</v>
      </c>
      <c r="F2" s="3" t="str">
        <f>E2&amp;" "&amp;D2</f>
        <v>神奈川県立 鎌倉</v>
      </c>
      <c r="G2" s="2" t="s">
        <v>95</v>
      </c>
      <c r="H2" s="2" t="s">
        <v>101</v>
      </c>
      <c r="I2" s="2" t="str">
        <f>G2&amp;H2</f>
        <v>高等学校長</v>
      </c>
      <c r="K2" s="9" t="s">
        <v>84</v>
      </c>
      <c r="L2" s="9"/>
    </row>
    <row r="3" spans="1:12" x14ac:dyDescent="0.15">
      <c r="A3" s="3">
        <v>102</v>
      </c>
      <c r="B3" s="3" t="s">
        <v>5</v>
      </c>
      <c r="C3" s="3" t="s">
        <v>6</v>
      </c>
      <c r="D3" s="3" t="s">
        <v>6</v>
      </c>
      <c r="E3" s="3"/>
      <c r="F3" s="3" t="str">
        <f t="shared" ref="F3:F32" si="0">E3&amp;" "&amp;D3</f>
        <v xml:space="preserve"> 栄光学園</v>
      </c>
      <c r="G3" s="2" t="s">
        <v>95</v>
      </c>
      <c r="H3" s="2" t="s">
        <v>101</v>
      </c>
      <c r="I3" s="2" t="str">
        <f t="shared" ref="I3:I32" si="1">G3&amp;H3</f>
        <v>高等学校長</v>
      </c>
      <c r="K3" s="9" t="s">
        <v>85</v>
      </c>
      <c r="L3" s="9"/>
    </row>
    <row r="4" spans="1:12" x14ac:dyDescent="0.15">
      <c r="A4" s="3">
        <v>103</v>
      </c>
      <c r="B4" s="3" t="s">
        <v>7</v>
      </c>
      <c r="C4" s="3" t="s">
        <v>8</v>
      </c>
      <c r="D4" s="3" t="s">
        <v>120</v>
      </c>
      <c r="E4" s="3"/>
      <c r="F4" s="3" t="str">
        <f t="shared" si="0"/>
        <v xml:space="preserve"> 鎌倉女子大学</v>
      </c>
      <c r="G4" s="2" t="s">
        <v>85</v>
      </c>
      <c r="H4" s="2" t="s">
        <v>119</v>
      </c>
      <c r="I4" s="2" t="str">
        <f t="shared" si="1"/>
        <v>高等部長</v>
      </c>
      <c r="K4" s="2" t="s">
        <v>96</v>
      </c>
    </row>
    <row r="5" spans="1:12" x14ac:dyDescent="0.15">
      <c r="A5" s="3">
        <v>104</v>
      </c>
      <c r="B5" s="3" t="s">
        <v>9</v>
      </c>
      <c r="C5" s="3" t="s">
        <v>10</v>
      </c>
      <c r="D5" s="3" t="s">
        <v>10</v>
      </c>
      <c r="E5" s="3"/>
      <c r="F5" s="3" t="str">
        <f t="shared" si="0"/>
        <v xml:space="preserve"> 清泉女学院</v>
      </c>
      <c r="G5" s="2" t="s">
        <v>95</v>
      </c>
      <c r="H5" s="2" t="s">
        <v>101</v>
      </c>
      <c r="I5" s="2" t="str">
        <f t="shared" si="1"/>
        <v>高等学校長</v>
      </c>
    </row>
    <row r="6" spans="1:12" x14ac:dyDescent="0.15">
      <c r="A6" s="3">
        <v>105</v>
      </c>
      <c r="B6" s="3" t="s">
        <v>11</v>
      </c>
      <c r="C6" s="3" t="s">
        <v>12</v>
      </c>
      <c r="D6" s="3" t="s">
        <v>12</v>
      </c>
      <c r="E6" s="3" t="s">
        <v>102</v>
      </c>
      <c r="F6" s="3" t="str">
        <f t="shared" si="0"/>
        <v>神奈川県立 七里ガ浜</v>
      </c>
      <c r="G6" s="2" t="s">
        <v>95</v>
      </c>
      <c r="H6" s="2" t="s">
        <v>101</v>
      </c>
      <c r="I6" s="2" t="str">
        <f t="shared" si="1"/>
        <v>高等学校長</v>
      </c>
      <c r="K6" s="2" t="s">
        <v>90</v>
      </c>
    </row>
    <row r="7" spans="1:12" x14ac:dyDescent="0.15">
      <c r="A7" s="3">
        <v>106</v>
      </c>
      <c r="B7" s="3" t="s">
        <v>13</v>
      </c>
      <c r="C7" s="3" t="s">
        <v>14</v>
      </c>
      <c r="D7" s="3" t="s">
        <v>14</v>
      </c>
      <c r="E7" s="3"/>
      <c r="F7" s="3" t="str">
        <f t="shared" si="0"/>
        <v xml:space="preserve"> 鎌倉学園</v>
      </c>
      <c r="G7" s="2" t="s">
        <v>95</v>
      </c>
      <c r="H7" s="2" t="s">
        <v>101</v>
      </c>
      <c r="I7" s="2" t="str">
        <f t="shared" si="1"/>
        <v>高等学校長</v>
      </c>
      <c r="K7" s="2" t="s">
        <v>91</v>
      </c>
    </row>
    <row r="8" spans="1:12" x14ac:dyDescent="0.15">
      <c r="A8" s="3">
        <v>107</v>
      </c>
      <c r="B8" s="3" t="s">
        <v>15</v>
      </c>
      <c r="C8" s="3" t="s">
        <v>16</v>
      </c>
      <c r="D8" s="3" t="s">
        <v>16</v>
      </c>
      <c r="E8" s="3" t="s">
        <v>102</v>
      </c>
      <c r="F8" s="3" t="str">
        <f t="shared" si="0"/>
        <v>神奈川県立 藤沢工科</v>
      </c>
      <c r="G8" s="2" t="s">
        <v>95</v>
      </c>
      <c r="H8" s="2" t="s">
        <v>101</v>
      </c>
      <c r="I8" s="2" t="str">
        <f t="shared" si="1"/>
        <v>高等学校長</v>
      </c>
    </row>
    <row r="9" spans="1:12" x14ac:dyDescent="0.15">
      <c r="A9" s="3">
        <v>108</v>
      </c>
      <c r="B9" s="3" t="s">
        <v>17</v>
      </c>
      <c r="C9" s="3" t="s">
        <v>18</v>
      </c>
      <c r="D9" s="3" t="s">
        <v>18</v>
      </c>
      <c r="E9" s="3"/>
      <c r="F9" s="3" t="str">
        <f t="shared" si="0"/>
        <v xml:space="preserve"> 鎌倉女学院</v>
      </c>
      <c r="G9" s="2" t="s">
        <v>95</v>
      </c>
      <c r="H9" s="2" t="s">
        <v>101</v>
      </c>
      <c r="I9" s="2" t="str">
        <f t="shared" si="1"/>
        <v>高等学校長</v>
      </c>
    </row>
    <row r="10" spans="1:12" x14ac:dyDescent="0.15">
      <c r="A10" s="3">
        <v>109</v>
      </c>
      <c r="B10" s="3" t="s">
        <v>19</v>
      </c>
      <c r="C10" s="3" t="s">
        <v>66</v>
      </c>
      <c r="D10" s="3" t="s">
        <v>19</v>
      </c>
      <c r="E10" s="3" t="s">
        <v>102</v>
      </c>
      <c r="F10" s="3" t="str">
        <f t="shared" si="0"/>
        <v>神奈川県立 大船</v>
      </c>
      <c r="G10" s="2" t="s">
        <v>95</v>
      </c>
      <c r="H10" s="2" t="s">
        <v>101</v>
      </c>
      <c r="I10" s="2" t="str">
        <f t="shared" si="1"/>
        <v>高等学校長</v>
      </c>
    </row>
    <row r="11" spans="1:12" x14ac:dyDescent="0.15">
      <c r="A11" s="3">
        <v>110</v>
      </c>
      <c r="B11" s="3" t="s">
        <v>20</v>
      </c>
      <c r="C11" s="3" t="s">
        <v>67</v>
      </c>
      <c r="D11" s="3" t="s">
        <v>21</v>
      </c>
      <c r="E11" s="3"/>
      <c r="F11" s="3" t="str">
        <f t="shared" si="0"/>
        <v xml:space="preserve"> 湘南工科大学附属</v>
      </c>
      <c r="G11" s="2" t="s">
        <v>95</v>
      </c>
      <c r="H11" s="2" t="s">
        <v>101</v>
      </c>
      <c r="I11" s="2" t="str">
        <f t="shared" si="1"/>
        <v>高等学校長</v>
      </c>
    </row>
    <row r="12" spans="1:12" x14ac:dyDescent="0.15">
      <c r="A12" s="3">
        <v>111</v>
      </c>
      <c r="B12" s="3" t="s">
        <v>22</v>
      </c>
      <c r="C12" s="3" t="s">
        <v>23</v>
      </c>
      <c r="D12" s="3" t="s">
        <v>23</v>
      </c>
      <c r="E12" s="3"/>
      <c r="F12" s="3" t="str">
        <f t="shared" si="0"/>
        <v xml:space="preserve"> 湘南学園</v>
      </c>
      <c r="G12" s="2" t="s">
        <v>95</v>
      </c>
      <c r="H12" s="2" t="s">
        <v>101</v>
      </c>
      <c r="I12" s="2" t="str">
        <f t="shared" si="1"/>
        <v>高等学校長</v>
      </c>
    </row>
    <row r="13" spans="1:12" x14ac:dyDescent="0.15">
      <c r="A13" s="3">
        <v>112</v>
      </c>
      <c r="B13" s="3" t="s">
        <v>24</v>
      </c>
      <c r="C13" s="3" t="s">
        <v>92</v>
      </c>
      <c r="D13" s="3" t="s">
        <v>25</v>
      </c>
      <c r="E13" s="3"/>
      <c r="F13" s="3" t="str">
        <f t="shared" si="0"/>
        <v xml:space="preserve"> 日本大学藤沢</v>
      </c>
      <c r="G13" s="2" t="s">
        <v>95</v>
      </c>
      <c r="H13" s="2" t="s">
        <v>101</v>
      </c>
      <c r="I13" s="2" t="str">
        <f t="shared" si="1"/>
        <v>高等学校長</v>
      </c>
    </row>
    <row r="14" spans="1:12" x14ac:dyDescent="0.15">
      <c r="A14" s="3">
        <v>113</v>
      </c>
      <c r="B14" s="3" t="s">
        <v>26</v>
      </c>
      <c r="C14" s="3" t="s">
        <v>80</v>
      </c>
      <c r="D14" s="3" t="s">
        <v>27</v>
      </c>
      <c r="E14" s="3" t="s">
        <v>102</v>
      </c>
      <c r="F14" s="3" t="str">
        <f t="shared" si="0"/>
        <v>神奈川県立 藤沢西</v>
      </c>
      <c r="G14" s="2" t="s">
        <v>95</v>
      </c>
      <c r="H14" s="2" t="s">
        <v>101</v>
      </c>
      <c r="I14" s="2" t="str">
        <f t="shared" si="1"/>
        <v>高等学校長</v>
      </c>
    </row>
    <row r="15" spans="1:12" x14ac:dyDescent="0.15">
      <c r="A15" s="3">
        <v>114</v>
      </c>
      <c r="B15" s="3" t="s">
        <v>28</v>
      </c>
      <c r="C15" s="3" t="s">
        <v>29</v>
      </c>
      <c r="D15" s="3" t="s">
        <v>29</v>
      </c>
      <c r="E15" s="3"/>
      <c r="F15" s="3" t="str">
        <f t="shared" si="0"/>
        <v xml:space="preserve"> 藤沢翔陵</v>
      </c>
      <c r="G15" s="2" t="s">
        <v>95</v>
      </c>
      <c r="H15" s="2" t="s">
        <v>101</v>
      </c>
      <c r="I15" s="2" t="str">
        <f t="shared" si="1"/>
        <v>高等学校長</v>
      </c>
    </row>
    <row r="16" spans="1:12" x14ac:dyDescent="0.15">
      <c r="A16" s="3">
        <v>116</v>
      </c>
      <c r="B16" s="3" t="s">
        <v>30</v>
      </c>
      <c r="C16" s="3" t="s">
        <v>31</v>
      </c>
      <c r="D16" s="3" t="s">
        <v>31</v>
      </c>
      <c r="E16" s="3" t="s">
        <v>102</v>
      </c>
      <c r="F16" s="3" t="str">
        <f t="shared" si="0"/>
        <v>神奈川県立 藤沢総合</v>
      </c>
      <c r="G16" s="2" t="s">
        <v>95</v>
      </c>
      <c r="H16" s="2" t="s">
        <v>101</v>
      </c>
      <c r="I16" s="2" t="str">
        <f t="shared" si="1"/>
        <v>高等学校長</v>
      </c>
    </row>
    <row r="17" spans="1:10" x14ac:dyDescent="0.15">
      <c r="A17" s="3">
        <v>117</v>
      </c>
      <c r="B17" s="3" t="s">
        <v>32</v>
      </c>
      <c r="C17" s="3" t="s">
        <v>68</v>
      </c>
      <c r="D17" s="3" t="s">
        <v>32</v>
      </c>
      <c r="E17" s="3" t="s">
        <v>102</v>
      </c>
      <c r="F17" s="3" t="str">
        <f t="shared" si="0"/>
        <v>神奈川県立 湘南</v>
      </c>
      <c r="G17" s="2" t="s">
        <v>95</v>
      </c>
      <c r="H17" s="2" t="s">
        <v>101</v>
      </c>
      <c r="I17" s="2" t="str">
        <f t="shared" si="1"/>
        <v>高等学校長</v>
      </c>
    </row>
    <row r="18" spans="1:10" x14ac:dyDescent="0.15">
      <c r="A18" s="3">
        <v>118</v>
      </c>
      <c r="B18" s="3" t="s">
        <v>33</v>
      </c>
      <c r="C18" s="3" t="s">
        <v>69</v>
      </c>
      <c r="D18" s="3" t="s">
        <v>34</v>
      </c>
      <c r="E18" s="3"/>
      <c r="F18" s="3" t="str">
        <f t="shared" si="0"/>
        <v xml:space="preserve"> 湘南白百合学園</v>
      </c>
      <c r="G18" s="2" t="s">
        <v>95</v>
      </c>
      <c r="H18" s="2" t="s">
        <v>101</v>
      </c>
      <c r="I18" s="2" t="str">
        <f t="shared" si="1"/>
        <v>高等学校長</v>
      </c>
    </row>
    <row r="19" spans="1:10" x14ac:dyDescent="0.15">
      <c r="A19" s="3">
        <v>119</v>
      </c>
      <c r="B19" s="3" t="s">
        <v>35</v>
      </c>
      <c r="C19" s="3" t="s">
        <v>70</v>
      </c>
      <c r="D19" s="3" t="s">
        <v>35</v>
      </c>
      <c r="E19" s="3"/>
      <c r="F19" s="3" t="str">
        <f t="shared" si="0"/>
        <v xml:space="preserve"> 鵠沼</v>
      </c>
      <c r="G19" s="2" t="s">
        <v>95</v>
      </c>
      <c r="H19" s="2" t="s">
        <v>101</v>
      </c>
      <c r="I19" s="2" t="str">
        <f t="shared" si="1"/>
        <v>高等学校長</v>
      </c>
    </row>
    <row r="20" spans="1:10" x14ac:dyDescent="0.15">
      <c r="A20" s="3">
        <v>120</v>
      </c>
      <c r="B20" s="3" t="s">
        <v>36</v>
      </c>
      <c r="C20" s="3" t="s">
        <v>71</v>
      </c>
      <c r="D20" s="3" t="s">
        <v>36</v>
      </c>
      <c r="E20" s="3" t="s">
        <v>102</v>
      </c>
      <c r="F20" s="3" t="str">
        <f t="shared" si="0"/>
        <v>神奈川県立 鶴嶺</v>
      </c>
      <c r="G20" s="2" t="s">
        <v>95</v>
      </c>
      <c r="H20" s="2" t="s">
        <v>101</v>
      </c>
      <c r="I20" s="2" t="str">
        <f t="shared" si="1"/>
        <v>高等学校長</v>
      </c>
    </row>
    <row r="21" spans="1:10" x14ac:dyDescent="0.15">
      <c r="A21" s="3">
        <v>121</v>
      </c>
      <c r="B21" s="3" t="s">
        <v>37</v>
      </c>
      <c r="C21" s="3" t="s">
        <v>78</v>
      </c>
      <c r="D21" s="3" t="s">
        <v>113</v>
      </c>
      <c r="E21" s="3" t="s">
        <v>102</v>
      </c>
      <c r="F21" s="3" t="str">
        <f t="shared" si="0"/>
        <v>神奈川県立 茅ケ崎</v>
      </c>
      <c r="G21" s="2" t="s">
        <v>95</v>
      </c>
      <c r="H21" s="2" t="s">
        <v>101</v>
      </c>
      <c r="I21" s="2" t="str">
        <f t="shared" si="1"/>
        <v>高等学校長</v>
      </c>
    </row>
    <row r="22" spans="1:10" x14ac:dyDescent="0.15">
      <c r="A22" s="3">
        <v>122</v>
      </c>
      <c r="B22" s="3" t="s">
        <v>38</v>
      </c>
      <c r="C22" s="3" t="s">
        <v>72</v>
      </c>
      <c r="D22" s="3" t="s">
        <v>39</v>
      </c>
      <c r="E22" s="3" t="s">
        <v>102</v>
      </c>
      <c r="F22" s="3" t="str">
        <f t="shared" si="0"/>
        <v>神奈川県立 茅ケ崎西浜</v>
      </c>
      <c r="G22" s="2" t="s">
        <v>95</v>
      </c>
      <c r="H22" s="2" t="s">
        <v>101</v>
      </c>
      <c r="I22" s="2" t="str">
        <f t="shared" si="1"/>
        <v>高等学校長</v>
      </c>
    </row>
    <row r="23" spans="1:10" x14ac:dyDescent="0.15">
      <c r="A23" s="3">
        <v>123</v>
      </c>
      <c r="B23" s="3" t="s">
        <v>40</v>
      </c>
      <c r="C23" s="3" t="s">
        <v>73</v>
      </c>
      <c r="D23" s="3" t="s">
        <v>40</v>
      </c>
      <c r="E23" s="3" t="s">
        <v>102</v>
      </c>
      <c r="F23" s="3" t="str">
        <f t="shared" si="0"/>
        <v>神奈川県立 寒川</v>
      </c>
      <c r="G23" s="2" t="s">
        <v>95</v>
      </c>
      <c r="H23" s="2" t="s">
        <v>101</v>
      </c>
      <c r="I23" s="2" t="str">
        <f t="shared" si="1"/>
        <v>高等学校長</v>
      </c>
    </row>
    <row r="24" spans="1:10" x14ac:dyDescent="0.15">
      <c r="A24" s="3">
        <v>124</v>
      </c>
      <c r="B24" s="3" t="s">
        <v>41</v>
      </c>
      <c r="C24" s="3" t="s">
        <v>79</v>
      </c>
      <c r="D24" s="3" t="s">
        <v>42</v>
      </c>
      <c r="E24" s="3" t="s">
        <v>102</v>
      </c>
      <c r="F24" s="3" t="str">
        <f t="shared" si="0"/>
        <v>神奈川県立 湘南台</v>
      </c>
      <c r="G24" s="2" t="s">
        <v>95</v>
      </c>
      <c r="H24" s="2" t="s">
        <v>101</v>
      </c>
      <c r="I24" s="2" t="str">
        <f t="shared" si="1"/>
        <v>高等学校長</v>
      </c>
    </row>
    <row r="25" spans="1:10" x14ac:dyDescent="0.15">
      <c r="A25" s="3">
        <v>125</v>
      </c>
      <c r="B25" s="3" t="s">
        <v>43</v>
      </c>
      <c r="C25" s="3" t="s">
        <v>74</v>
      </c>
      <c r="D25" s="3" t="s">
        <v>44</v>
      </c>
      <c r="E25" s="3"/>
      <c r="F25" s="3" t="str">
        <f t="shared" si="0"/>
        <v xml:space="preserve"> アレセイア湘南</v>
      </c>
      <c r="G25" s="2" t="s">
        <v>95</v>
      </c>
      <c r="H25" s="2" t="s">
        <v>101</v>
      </c>
      <c r="I25" s="2" t="str">
        <f t="shared" si="1"/>
        <v>高等学校長</v>
      </c>
    </row>
    <row r="26" spans="1:10" x14ac:dyDescent="0.15">
      <c r="A26" s="3">
        <v>126</v>
      </c>
      <c r="B26" s="3" t="s">
        <v>45</v>
      </c>
      <c r="C26" s="3" t="s">
        <v>75</v>
      </c>
      <c r="D26" s="3" t="s">
        <v>45</v>
      </c>
      <c r="E26" s="3" t="s">
        <v>102</v>
      </c>
      <c r="F26" s="3" t="str">
        <f t="shared" si="0"/>
        <v>神奈川県立 深沢</v>
      </c>
      <c r="G26" s="2" t="s">
        <v>95</v>
      </c>
      <c r="H26" s="2" t="s">
        <v>101</v>
      </c>
      <c r="I26" s="2" t="str">
        <f t="shared" si="1"/>
        <v>高等学校長</v>
      </c>
    </row>
    <row r="27" spans="1:10" x14ac:dyDescent="0.15">
      <c r="A27" s="3">
        <v>128</v>
      </c>
      <c r="B27" s="3" t="s">
        <v>46</v>
      </c>
      <c r="C27" s="3" t="s">
        <v>47</v>
      </c>
      <c r="D27" s="3" t="s">
        <v>47</v>
      </c>
      <c r="E27" s="3" t="s">
        <v>102</v>
      </c>
      <c r="F27" s="3" t="str">
        <f t="shared" si="0"/>
        <v>神奈川県立 藤沢清流</v>
      </c>
      <c r="G27" s="2" t="s">
        <v>95</v>
      </c>
      <c r="H27" s="2" t="s">
        <v>101</v>
      </c>
      <c r="I27" s="2" t="str">
        <f t="shared" si="1"/>
        <v>高等学校長</v>
      </c>
    </row>
    <row r="28" spans="1:10" x14ac:dyDescent="0.15">
      <c r="A28" s="3">
        <v>129</v>
      </c>
      <c r="B28" s="3" t="s">
        <v>48</v>
      </c>
      <c r="C28" s="3" t="s">
        <v>49</v>
      </c>
      <c r="D28" s="3" t="s">
        <v>49</v>
      </c>
      <c r="E28" s="3"/>
      <c r="F28" s="3" t="str">
        <f t="shared" si="0"/>
        <v xml:space="preserve"> 聖園女学院</v>
      </c>
      <c r="G28" s="2" t="s">
        <v>95</v>
      </c>
      <c r="H28" s="2" t="s">
        <v>101</v>
      </c>
      <c r="I28" s="2" t="str">
        <f t="shared" si="1"/>
        <v>高等学校長</v>
      </c>
    </row>
    <row r="29" spans="1:10" x14ac:dyDescent="0.15">
      <c r="A29" s="3">
        <v>131</v>
      </c>
      <c r="B29" s="3" t="s">
        <v>54</v>
      </c>
      <c r="C29" s="3" t="s">
        <v>76</v>
      </c>
      <c r="D29" s="3" t="s">
        <v>53</v>
      </c>
      <c r="E29" s="3"/>
      <c r="F29" s="3" t="str">
        <f t="shared" si="0"/>
        <v xml:space="preserve"> 慶應義塾湘南藤沢</v>
      </c>
      <c r="G29" s="2" t="s">
        <v>85</v>
      </c>
      <c r="H29" s="2" t="s">
        <v>119</v>
      </c>
      <c r="I29" s="2" t="str">
        <f t="shared" si="1"/>
        <v>高等部長</v>
      </c>
    </row>
    <row r="30" spans="1:10" x14ac:dyDescent="0.15">
      <c r="A30" s="3">
        <v>132</v>
      </c>
      <c r="B30" s="3" t="s">
        <v>50</v>
      </c>
      <c r="C30" s="3" t="s">
        <v>77</v>
      </c>
      <c r="D30" s="3" t="s">
        <v>114</v>
      </c>
      <c r="E30" s="3" t="s">
        <v>102</v>
      </c>
      <c r="F30" s="3" t="str">
        <f t="shared" si="0"/>
        <v>神奈川県立 茅ケ崎北陵</v>
      </c>
      <c r="G30" s="2" t="s">
        <v>95</v>
      </c>
      <c r="H30" s="2" t="s">
        <v>101</v>
      </c>
      <c r="I30" s="2" t="str">
        <f t="shared" si="1"/>
        <v>高等学校長</v>
      </c>
    </row>
    <row r="31" spans="1:10" x14ac:dyDescent="0.15">
      <c r="A31" s="2">
        <v>133</v>
      </c>
      <c r="B31" s="2" t="s">
        <v>89</v>
      </c>
      <c r="C31" s="2" t="s">
        <v>88</v>
      </c>
      <c r="D31" s="2" t="s">
        <v>32</v>
      </c>
      <c r="E31" s="3" t="s">
        <v>102</v>
      </c>
      <c r="F31" s="3" t="str">
        <f t="shared" si="0"/>
        <v>神奈川県立 湘南</v>
      </c>
      <c r="G31" s="2" t="s">
        <v>95</v>
      </c>
      <c r="H31" s="2" t="s">
        <v>101</v>
      </c>
      <c r="I31" s="2" t="str">
        <f t="shared" si="1"/>
        <v>高等学校長</v>
      </c>
      <c r="J31" s="2" t="s">
        <v>103</v>
      </c>
    </row>
    <row r="32" spans="1:10" x14ac:dyDescent="0.15">
      <c r="A32" s="2">
        <v>134</v>
      </c>
      <c r="B32" s="2" t="s">
        <v>93</v>
      </c>
      <c r="C32" s="2" t="s">
        <v>94</v>
      </c>
      <c r="D32" s="2" t="s">
        <v>113</v>
      </c>
      <c r="E32" s="3" t="s">
        <v>102</v>
      </c>
      <c r="F32" s="3" t="str">
        <f t="shared" si="0"/>
        <v>神奈川県立 茅ケ崎</v>
      </c>
      <c r="G32" s="2" t="s">
        <v>95</v>
      </c>
      <c r="H32" s="2" t="s">
        <v>101</v>
      </c>
      <c r="I32" s="2" t="str">
        <f t="shared" si="1"/>
        <v>高等学校長</v>
      </c>
      <c r="J32" s="2" t="s">
        <v>103</v>
      </c>
    </row>
  </sheetData>
  <phoneticPr fontId="1"/>
  <dataValidations disablePrompts="1" count="1">
    <dataValidation imeMode="on" allowBlank="1" showInputMessage="1" showErrorMessage="1" sqref="K2:L3"/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8" workbookViewId="0">
      <selection activeCell="C23" sqref="C23"/>
    </sheetView>
  </sheetViews>
  <sheetFormatPr defaultRowHeight="13.5" x14ac:dyDescent="0.15"/>
  <cols>
    <col min="1" max="1" width="13.625" style="2" bestFit="1" customWidth="1"/>
    <col min="2" max="2" width="9" style="2"/>
    <col min="3" max="3" width="6.5" style="2" bestFit="1" customWidth="1"/>
    <col min="4" max="4" width="13.125" style="2" bestFit="1" customWidth="1"/>
    <col min="5" max="6" width="17.25" style="2" bestFit="1" customWidth="1"/>
    <col min="7" max="16384" width="9" style="2"/>
  </cols>
  <sheetData>
    <row r="1" spans="1:6" x14ac:dyDescent="0.15">
      <c r="A1" s="6" t="s">
        <v>82</v>
      </c>
      <c r="B1" s="1" t="s">
        <v>55</v>
      </c>
      <c r="C1" s="5" t="s">
        <v>56</v>
      </c>
      <c r="D1" s="5" t="s">
        <v>60</v>
      </c>
      <c r="E1" s="1" t="s">
        <v>52</v>
      </c>
      <c r="F1" s="5" t="s">
        <v>59</v>
      </c>
    </row>
    <row r="2" spans="1:6" x14ac:dyDescent="0.15">
      <c r="A2" s="2">
        <v>1</v>
      </c>
      <c r="B2" s="2" t="str">
        <f>IF(男子入力シート!C9&lt;&gt;"",VLOOKUP(男子入力シート!$L$2,学校番号!$A$1:$C$32,2) &amp; DBCS(A2),"")</f>
        <v/>
      </c>
      <c r="C2" s="2" t="str">
        <f>IF(男子入力シート!C9&lt;&gt;"",VLOOKUP(男子入力シート!$L$2,学校番号!$A$1:$C$32,1)*100+A2,"")</f>
        <v/>
      </c>
      <c r="D2" s="2" t="str">
        <f>IF(男子入力シート!C9&lt;&gt;"",男子入力シート!C9,"")</f>
        <v/>
      </c>
      <c r="E2" s="2" t="str">
        <f>IF(男子入力シート!C9&lt;&gt;"",VLOOKUP(男子入力シート!$L$2,学校番号!$A$1:$C$32,3),"")</f>
        <v/>
      </c>
      <c r="F2" s="2" t="str">
        <f>IF(男子入力シート!D9&lt;&gt;"",男子入力シート!D9,"")</f>
        <v/>
      </c>
    </row>
    <row r="3" spans="1:6" x14ac:dyDescent="0.15">
      <c r="A3" s="2">
        <v>2</v>
      </c>
      <c r="B3" s="2" t="str">
        <f>IF(男子入力シート!C10&lt;&gt;"",VLOOKUP(男子入力シート!$L$2,学校番号!$A$1:$C$32,2) &amp; DBCS(A3),"")</f>
        <v/>
      </c>
      <c r="C3" s="2" t="str">
        <f>IF(男子入力シート!C10&lt;&gt;"",VLOOKUP(男子入力シート!$L$2,学校番号!$A$1:$C$32,1)*100+A3,"")</f>
        <v/>
      </c>
      <c r="D3" s="2" t="str">
        <f>IF(男子入力シート!C10&lt;&gt;"",男子入力シート!C10,"")</f>
        <v/>
      </c>
      <c r="E3" s="2" t="str">
        <f>IF(男子入力シート!C10&lt;&gt;"",VLOOKUP(男子入力シート!$L$2,学校番号!$A$1:$C$32,3),"")</f>
        <v/>
      </c>
      <c r="F3" s="2" t="str">
        <f>IF(男子入力シート!D10&lt;&gt;"",男子入力シート!D10,"")</f>
        <v/>
      </c>
    </row>
    <row r="4" spans="1:6" x14ac:dyDescent="0.15">
      <c r="A4" s="2">
        <v>3</v>
      </c>
      <c r="B4" s="2" t="str">
        <f>IF(男子入力シート!C11&lt;&gt;"",VLOOKUP(男子入力シート!$L$2,学校番号!$A$1:$C$32,2) &amp; DBCS(A4),"")</f>
        <v/>
      </c>
      <c r="C4" s="2" t="str">
        <f>IF(男子入力シート!C11&lt;&gt;"",VLOOKUP(男子入力シート!$L$2,学校番号!$A$1:$C$32,1)*100+A4,"")</f>
        <v/>
      </c>
      <c r="D4" s="2" t="str">
        <f>IF(男子入力シート!C11&lt;&gt;"",男子入力シート!C11,"")</f>
        <v/>
      </c>
      <c r="E4" s="2" t="str">
        <f>IF(男子入力シート!C11&lt;&gt;"",VLOOKUP(男子入力シート!$L$2,学校番号!$A$1:$C$32,3),"")</f>
        <v/>
      </c>
      <c r="F4" s="2" t="str">
        <f>IF(男子入力シート!D11&lt;&gt;"",男子入力シート!D11,"")</f>
        <v/>
      </c>
    </row>
    <row r="5" spans="1:6" x14ac:dyDescent="0.15">
      <c r="A5" s="2">
        <v>4</v>
      </c>
      <c r="B5" s="2" t="str">
        <f>IF(男子入力シート!C12&lt;&gt;"",VLOOKUP(男子入力シート!$L$2,学校番号!$A$1:$C$32,2) &amp; DBCS(A5),"")</f>
        <v/>
      </c>
      <c r="C5" s="2" t="str">
        <f>IF(男子入力シート!C12&lt;&gt;"",VLOOKUP(男子入力シート!$L$2,学校番号!$A$1:$C$32,1)*100+A5,"")</f>
        <v/>
      </c>
      <c r="D5" s="2" t="str">
        <f>IF(男子入力シート!C12&lt;&gt;"",男子入力シート!C12,"")</f>
        <v/>
      </c>
      <c r="E5" s="2" t="str">
        <f>IF(男子入力シート!C12&lt;&gt;"",VLOOKUP(男子入力シート!$L$2,学校番号!$A$1:$C$32,3),"")</f>
        <v/>
      </c>
      <c r="F5" s="2" t="str">
        <f>IF(男子入力シート!D12&lt;&gt;"",男子入力シート!D12,"")</f>
        <v/>
      </c>
    </row>
    <row r="6" spans="1:6" x14ac:dyDescent="0.15">
      <c r="A6" s="2">
        <v>5</v>
      </c>
      <c r="B6" s="2" t="str">
        <f>IF(男子入力シート!C13&lt;&gt;"",VLOOKUP(男子入力シート!$L$2,学校番号!$A$1:$C$32,2) &amp; DBCS(A6),"")</f>
        <v/>
      </c>
      <c r="C6" s="2" t="str">
        <f>IF(男子入力シート!C13&lt;&gt;"",VLOOKUP(男子入力シート!$L$2,学校番号!$A$1:$C$32,1)*100+A6,"")</f>
        <v/>
      </c>
      <c r="D6" s="2" t="str">
        <f>IF(男子入力シート!C13&lt;&gt;"",男子入力シート!C13,"")</f>
        <v/>
      </c>
      <c r="E6" s="2" t="str">
        <f>IF(男子入力シート!C13&lt;&gt;"",VLOOKUP(男子入力シート!$L$2,学校番号!$A$1:$C$32,3),"")</f>
        <v/>
      </c>
      <c r="F6" s="2" t="str">
        <f>IF(男子入力シート!D13&lt;&gt;"",男子入力シート!D13,"")</f>
        <v/>
      </c>
    </row>
    <row r="7" spans="1:6" x14ac:dyDescent="0.15">
      <c r="A7" s="2">
        <v>6</v>
      </c>
      <c r="B7" s="2" t="str">
        <f>IF(男子入力シート!C14&lt;&gt;"",VLOOKUP(男子入力シート!$L$2,学校番号!$A$1:$C$32,2) &amp; DBCS(A7),"")</f>
        <v/>
      </c>
      <c r="C7" s="2" t="str">
        <f>IF(男子入力シート!C14&lt;&gt;"",VLOOKUP(男子入力シート!$L$2,学校番号!$A$1:$C$32,1)*100+A7,"")</f>
        <v/>
      </c>
      <c r="D7" s="2" t="str">
        <f>IF(男子入力シート!C14&lt;&gt;"",男子入力シート!C14,"")</f>
        <v/>
      </c>
      <c r="E7" s="2" t="str">
        <f>IF(男子入力シート!C14&lt;&gt;"",VLOOKUP(男子入力シート!$L$2,学校番号!$A$1:$C$32,3),"")</f>
        <v/>
      </c>
      <c r="F7" s="2" t="str">
        <f>IF(男子入力シート!D14&lt;&gt;"",男子入力シート!D14,"")</f>
        <v/>
      </c>
    </row>
    <row r="8" spans="1:6" x14ac:dyDescent="0.15">
      <c r="A8" s="2">
        <v>7</v>
      </c>
      <c r="B8" s="2" t="str">
        <f>IF(男子入力シート!C15&lt;&gt;"",VLOOKUP(男子入力シート!$L$2,学校番号!$A$1:$C$32,2) &amp; DBCS(A8),"")</f>
        <v/>
      </c>
      <c r="C8" s="2" t="str">
        <f>IF(男子入力シート!C15&lt;&gt;"",VLOOKUP(男子入力シート!$L$2,学校番号!$A$1:$C$32,1)*100+A8,"")</f>
        <v/>
      </c>
      <c r="D8" s="2" t="str">
        <f>IF(男子入力シート!C15&lt;&gt;"",男子入力シート!C15,"")</f>
        <v/>
      </c>
      <c r="E8" s="2" t="str">
        <f>IF(男子入力シート!C15&lt;&gt;"",VLOOKUP(男子入力シート!$L$2,学校番号!$A$1:$C$32,3),"")</f>
        <v/>
      </c>
      <c r="F8" s="2" t="str">
        <f>IF(男子入力シート!D15&lt;&gt;"",男子入力シート!D15,"")</f>
        <v/>
      </c>
    </row>
    <row r="9" spans="1:6" x14ac:dyDescent="0.15">
      <c r="A9" s="2">
        <v>8</v>
      </c>
      <c r="B9" s="2" t="str">
        <f>IF(男子入力シート!C16&lt;&gt;"",VLOOKUP(男子入力シート!$L$2,学校番号!$A$1:$C$32,2) &amp; DBCS(A9),"")</f>
        <v/>
      </c>
      <c r="C9" s="2" t="str">
        <f>IF(男子入力シート!C16&lt;&gt;"",VLOOKUP(男子入力シート!$L$2,学校番号!$A$1:$C$32,1)*100+A9,"")</f>
        <v/>
      </c>
      <c r="D9" s="2" t="str">
        <f>IF(男子入力シート!C16&lt;&gt;"",男子入力シート!C16,"")</f>
        <v/>
      </c>
      <c r="E9" s="2" t="str">
        <f>IF(男子入力シート!C16&lt;&gt;"",VLOOKUP(男子入力シート!$L$2,学校番号!$A$1:$C$32,3),"")</f>
        <v/>
      </c>
      <c r="F9" s="2" t="str">
        <f>IF(男子入力シート!D16&lt;&gt;"",男子入力シート!D16,"")</f>
        <v/>
      </c>
    </row>
    <row r="10" spans="1:6" x14ac:dyDescent="0.15">
      <c r="A10" s="2">
        <v>9</v>
      </c>
      <c r="B10" s="2" t="str">
        <f>IF(男子入力シート!C17&lt;&gt;"",VLOOKUP(男子入力シート!$L$2,学校番号!$A$1:$C$32,2) &amp; DBCS(A10),"")</f>
        <v/>
      </c>
      <c r="C10" s="2" t="str">
        <f>IF(男子入力シート!C17&lt;&gt;"",VLOOKUP(男子入力シート!$L$2,学校番号!$A$1:$C$32,1)*100+A10,"")</f>
        <v/>
      </c>
      <c r="D10" s="2" t="str">
        <f>IF(男子入力シート!C17&lt;&gt;"",男子入力シート!C17,"")</f>
        <v/>
      </c>
      <c r="E10" s="2" t="str">
        <f>IF(男子入力シート!C17&lt;&gt;"",VLOOKUP(男子入力シート!$L$2,学校番号!$A$1:$C$32,3),"")</f>
        <v/>
      </c>
      <c r="F10" s="2" t="str">
        <f>IF(男子入力シート!D17&lt;&gt;"",男子入力シート!D17,"")</f>
        <v/>
      </c>
    </row>
    <row r="11" spans="1:6" x14ac:dyDescent="0.15">
      <c r="A11" s="2">
        <v>10</v>
      </c>
      <c r="B11" s="2" t="str">
        <f>IF(男子入力シート!C18&lt;&gt;"",VLOOKUP(男子入力シート!$L$2,学校番号!$A$1:$C$32,2) &amp; DBCS(A11),"")</f>
        <v/>
      </c>
      <c r="C11" s="2" t="str">
        <f>IF(男子入力シート!C18&lt;&gt;"",VLOOKUP(男子入力シート!$L$2,学校番号!$A$1:$C$32,1)*100+A11,"")</f>
        <v/>
      </c>
      <c r="D11" s="2" t="str">
        <f>IF(男子入力シート!C18&lt;&gt;"",男子入力シート!C18,"")</f>
        <v/>
      </c>
      <c r="E11" s="2" t="str">
        <f>IF(男子入力シート!C18&lt;&gt;"",VLOOKUP(男子入力シート!$L$2,学校番号!$A$1:$C$32,3),"")</f>
        <v/>
      </c>
      <c r="F11" s="2" t="str">
        <f>IF(男子入力シート!D18&lt;&gt;"",男子入力シート!D18,"")</f>
        <v/>
      </c>
    </row>
    <row r="12" spans="1:6" x14ac:dyDescent="0.15">
      <c r="A12" s="2">
        <v>11</v>
      </c>
      <c r="B12" s="2" t="str">
        <f>IF(男子入力シート!C19&lt;&gt;"",VLOOKUP(男子入力シート!$L$2,学校番号!$A$1:$C$32,2) &amp; DBCS(A12),"")</f>
        <v/>
      </c>
      <c r="C12" s="2" t="str">
        <f>IF(男子入力シート!C19&lt;&gt;"",VLOOKUP(男子入力シート!$L$2,学校番号!$A$1:$C$32,1)*100+A12,"")</f>
        <v/>
      </c>
      <c r="D12" s="2" t="str">
        <f>IF(男子入力シート!C19&lt;&gt;"",男子入力シート!C19,"")</f>
        <v/>
      </c>
      <c r="E12" s="2" t="str">
        <f>IF(男子入力シート!C19&lt;&gt;"",VLOOKUP(男子入力シート!$L$2,学校番号!$A$1:$C$32,3),"")</f>
        <v/>
      </c>
      <c r="F12" s="2" t="str">
        <f>IF(男子入力シート!D19&lt;&gt;"",男子入力シート!D19,"")</f>
        <v/>
      </c>
    </row>
    <row r="13" spans="1:6" x14ac:dyDescent="0.15">
      <c r="A13" s="2">
        <v>12</v>
      </c>
      <c r="B13" s="2" t="str">
        <f>IF(男子入力シート!C20&lt;&gt;"",VLOOKUP(男子入力シート!$L$2,学校番号!$A$1:$C$32,2) &amp; DBCS(A13),"")</f>
        <v/>
      </c>
      <c r="C13" s="2" t="str">
        <f>IF(男子入力シート!C20&lt;&gt;"",VLOOKUP(男子入力シート!$L$2,学校番号!$A$1:$C$32,1)*100+A13,"")</f>
        <v/>
      </c>
      <c r="D13" s="2" t="str">
        <f>IF(男子入力シート!C20&lt;&gt;"",男子入力シート!C20,"")</f>
        <v/>
      </c>
      <c r="E13" s="2" t="str">
        <f>IF(男子入力シート!C20&lt;&gt;"",VLOOKUP(男子入力シート!$L$2,学校番号!$A$1:$C$32,3),"")</f>
        <v/>
      </c>
      <c r="F13" s="2" t="str">
        <f>IF(男子入力シート!D20&lt;&gt;"",男子入力シート!D20,"")</f>
        <v/>
      </c>
    </row>
    <row r="14" spans="1:6" x14ac:dyDescent="0.15">
      <c r="A14" s="2">
        <v>13</v>
      </c>
      <c r="B14" s="2" t="str">
        <f>IF(男子入力シート!C21&lt;&gt;"",VLOOKUP(男子入力シート!$L$2,学校番号!$A$1:$C$32,2) &amp; DBCS(A14),"")</f>
        <v/>
      </c>
      <c r="C14" s="2" t="str">
        <f>IF(男子入力シート!C21&lt;&gt;"",VLOOKUP(男子入力シート!$L$2,学校番号!$A$1:$C$32,1)*100+A14,"")</f>
        <v/>
      </c>
      <c r="D14" s="2" t="str">
        <f>IF(男子入力シート!C21&lt;&gt;"",男子入力シート!C21,"")</f>
        <v/>
      </c>
      <c r="E14" s="2" t="str">
        <f>IF(男子入力シート!C21&lt;&gt;"",VLOOKUP(男子入力シート!$L$2,学校番号!$A$1:$C$32,3),"")</f>
        <v/>
      </c>
      <c r="F14" s="2" t="str">
        <f>IF(男子入力シート!D21&lt;&gt;"",男子入力シート!D21,"")</f>
        <v/>
      </c>
    </row>
    <row r="15" spans="1:6" x14ac:dyDescent="0.15">
      <c r="A15" s="2">
        <v>14</v>
      </c>
      <c r="B15" s="2" t="str">
        <f>IF(男子入力シート!C22&lt;&gt;"",VLOOKUP(男子入力シート!$L$2,学校番号!$A$1:$C$32,2) &amp; DBCS(A15),"")</f>
        <v/>
      </c>
      <c r="C15" s="2" t="str">
        <f>IF(男子入力シート!C22&lt;&gt;"",VLOOKUP(男子入力シート!$L$2,学校番号!$A$1:$C$32,1)*100+A15,"")</f>
        <v/>
      </c>
      <c r="D15" s="2" t="str">
        <f>IF(男子入力シート!C22&lt;&gt;"",男子入力シート!C22,"")</f>
        <v/>
      </c>
      <c r="E15" s="2" t="str">
        <f>IF(男子入力シート!C22&lt;&gt;"",VLOOKUP(男子入力シート!$L$2,学校番号!$A$1:$C$32,3),"")</f>
        <v/>
      </c>
      <c r="F15" s="2" t="str">
        <f>IF(男子入力シート!D22&lt;&gt;"",男子入力シート!D22,"")</f>
        <v/>
      </c>
    </row>
    <row r="16" spans="1:6" x14ac:dyDescent="0.15">
      <c r="A16" s="2">
        <v>15</v>
      </c>
      <c r="B16" s="2" t="str">
        <f>IF(男子入力シート!C23&lt;&gt;"",VLOOKUP(男子入力シート!$L$2,学校番号!$A$1:$C$32,2) &amp; DBCS(A16),"")</f>
        <v/>
      </c>
      <c r="C16" s="2" t="str">
        <f>IF(男子入力シート!C23&lt;&gt;"",VLOOKUP(男子入力シート!$L$2,学校番号!$A$1:$C$32,1)*100+A16,"")</f>
        <v/>
      </c>
      <c r="D16" s="2" t="str">
        <f>IF(男子入力シート!C23&lt;&gt;"",男子入力シート!C23,"")</f>
        <v/>
      </c>
      <c r="E16" s="2" t="str">
        <f>IF(男子入力シート!C23&lt;&gt;"",VLOOKUP(男子入力シート!$L$2,学校番号!$A$1:$C$32,3),"")</f>
        <v/>
      </c>
      <c r="F16" s="2" t="str">
        <f>IF(男子入力シート!D23&lt;&gt;"",男子入力シート!D23,"")</f>
        <v/>
      </c>
    </row>
    <row r="17" spans="1:8" x14ac:dyDescent="0.15">
      <c r="A17" s="4" t="s">
        <v>87</v>
      </c>
      <c r="B17" s="1" t="s">
        <v>55</v>
      </c>
      <c r="C17" s="5" t="s">
        <v>56</v>
      </c>
      <c r="D17" s="5" t="s">
        <v>57</v>
      </c>
      <c r="E17" s="5" t="s">
        <v>58</v>
      </c>
      <c r="F17" s="1" t="s">
        <v>52</v>
      </c>
      <c r="G17" s="5" t="s">
        <v>61</v>
      </c>
      <c r="H17" s="5" t="s">
        <v>62</v>
      </c>
    </row>
    <row r="18" spans="1:8" x14ac:dyDescent="0.15">
      <c r="A18" s="2">
        <v>1</v>
      </c>
      <c r="B18" s="2" t="str">
        <f>IF(男子入力シート!H9&lt;&gt;"",VLOOKUP(男子入力シート!$L$2,学校番号!$A$1:$C$32,2) &amp; DBCS(A18),"")</f>
        <v/>
      </c>
      <c r="C18" s="2" t="str">
        <f>IF(男子入力シート!H9&lt;&gt;"",VLOOKUP(男子入力シート!$L$2,学校番号!$A$1:$C$32,1)*100+A18,"")</f>
        <v/>
      </c>
      <c r="D18" s="2" t="str">
        <f>IF(男子入力シート!H9&lt;&gt;"",男子入力シート!H9,"")</f>
        <v/>
      </c>
      <c r="E18" s="2" t="str">
        <f>IF(男子入力シート!J9&lt;&gt;"",男子入力シート!J9,"")</f>
        <v/>
      </c>
      <c r="F18" s="2" t="str">
        <f>IF(男子入力シート!H9&lt;&gt;"",VLOOKUP(男子入力シート!$L$2,学校番号!$A$1:$C$32,3),"")</f>
        <v/>
      </c>
      <c r="G18" s="2" t="str">
        <f>IF(男子入力シート!I9&lt;&gt;"",男子入力シート!I9,"")</f>
        <v/>
      </c>
      <c r="H18" s="2" t="str">
        <f>IF(男子入力シート!K9&lt;&gt;"",男子入力シート!K9,"")</f>
        <v/>
      </c>
    </row>
    <row r="19" spans="1:8" x14ac:dyDescent="0.15">
      <c r="A19" s="2">
        <v>2</v>
      </c>
      <c r="B19" s="2" t="str">
        <f>IF(男子入力シート!H10&lt;&gt;"",VLOOKUP(男子入力シート!$L$2,学校番号!$A$1:$C$32,2) &amp; DBCS(A19),"")</f>
        <v/>
      </c>
      <c r="C19" s="2" t="str">
        <f>IF(男子入力シート!H10&lt;&gt;"",VLOOKUP(男子入力シート!$L$2,学校番号!$A$1:$C$32,1)*100+A19,"")</f>
        <v/>
      </c>
      <c r="D19" s="2" t="str">
        <f>IF(男子入力シート!H10&lt;&gt;"",男子入力シート!H10,"")</f>
        <v/>
      </c>
      <c r="E19" s="2" t="str">
        <f>IF(男子入力シート!J10&lt;&gt;"",男子入力シート!J10,"")</f>
        <v/>
      </c>
      <c r="F19" s="2" t="str">
        <f>IF(男子入力シート!H10&lt;&gt;"",VLOOKUP(男子入力シート!$L$2,学校番号!$A$1:$C$32,3),"")</f>
        <v/>
      </c>
      <c r="G19" s="2" t="str">
        <f>IF(男子入力シート!I10&lt;&gt;"",男子入力シート!I10,"")</f>
        <v/>
      </c>
      <c r="H19" s="2" t="str">
        <f>IF(男子入力シート!K10&lt;&gt;"",男子入力シート!K10,"")</f>
        <v/>
      </c>
    </row>
    <row r="20" spans="1:8" x14ac:dyDescent="0.15">
      <c r="A20" s="2">
        <v>3</v>
      </c>
      <c r="B20" s="2" t="str">
        <f>IF(男子入力シート!H11&lt;&gt;"",VLOOKUP(男子入力シート!$L$2,学校番号!$A$1:$C$32,2) &amp; DBCS(A20),"")</f>
        <v/>
      </c>
      <c r="C20" s="2" t="str">
        <f>IF(男子入力シート!H11&lt;&gt;"",VLOOKUP(男子入力シート!$L$2,学校番号!$A$1:$C$32,1)*100+A20,"")</f>
        <v/>
      </c>
      <c r="D20" s="2" t="str">
        <f>IF(男子入力シート!H11&lt;&gt;"",男子入力シート!H11,"")</f>
        <v/>
      </c>
      <c r="E20" s="2" t="str">
        <f>IF(男子入力シート!J11&lt;&gt;"",男子入力シート!J11,"")</f>
        <v/>
      </c>
      <c r="F20" s="2" t="str">
        <f>IF(男子入力シート!H11&lt;&gt;"",VLOOKUP(男子入力シート!$L$2,学校番号!$A$1:$C$32,3),"")</f>
        <v/>
      </c>
      <c r="G20" s="2" t="str">
        <f>IF(男子入力シート!I11&lt;&gt;"",男子入力シート!I11,"")</f>
        <v/>
      </c>
      <c r="H20" s="2" t="str">
        <f>IF(男子入力シート!K11&lt;&gt;"",男子入力シート!K11,"")</f>
        <v/>
      </c>
    </row>
    <row r="21" spans="1:8" x14ac:dyDescent="0.15">
      <c r="A21" s="2">
        <v>4</v>
      </c>
      <c r="B21" s="2" t="str">
        <f>IF(男子入力シート!H12&lt;&gt;"",VLOOKUP(男子入力シート!$L$2,学校番号!$A$1:$C$32,2) &amp; DBCS(A21),"")</f>
        <v/>
      </c>
      <c r="C21" s="2" t="str">
        <f>IF(男子入力シート!H12&lt;&gt;"",VLOOKUP(男子入力シート!$L$2,学校番号!$A$1:$C$32,1)*100+A21,"")</f>
        <v/>
      </c>
      <c r="D21" s="2" t="str">
        <f>IF(男子入力シート!H12&lt;&gt;"",男子入力シート!H12,"")</f>
        <v/>
      </c>
      <c r="E21" s="2" t="str">
        <f>IF(男子入力シート!J12&lt;&gt;"",男子入力シート!J12,"")</f>
        <v/>
      </c>
      <c r="F21" s="2" t="str">
        <f>IF(男子入力シート!H12&lt;&gt;"",VLOOKUP(男子入力シート!$L$2,学校番号!$A$1:$C$32,3),"")</f>
        <v/>
      </c>
      <c r="G21" s="2" t="str">
        <f>IF(男子入力シート!I12&lt;&gt;"",男子入力シート!I12,"")</f>
        <v/>
      </c>
      <c r="H21" s="2" t="str">
        <f>IF(男子入力シート!K12&lt;&gt;"",男子入力シート!K12,"")</f>
        <v/>
      </c>
    </row>
    <row r="22" spans="1:8" x14ac:dyDescent="0.15">
      <c r="A22" s="2">
        <v>5</v>
      </c>
      <c r="B22" s="2" t="str">
        <f>IF(男子入力シート!H13&lt;&gt;"",VLOOKUP(男子入力シート!$L$2,学校番号!$A$1:$C$32,2) &amp; DBCS(A22),"")</f>
        <v/>
      </c>
      <c r="C22" s="2" t="str">
        <f>IF(男子入力シート!H13&lt;&gt;"",VLOOKUP(男子入力シート!$L$2,学校番号!$A$1:$C$32,1)*100+A22,"")</f>
        <v/>
      </c>
      <c r="D22" s="2" t="str">
        <f>IF(男子入力シート!H13&lt;&gt;"",男子入力シート!H13,"")</f>
        <v/>
      </c>
      <c r="E22" s="2" t="str">
        <f>IF(男子入力シート!J13&lt;&gt;"",男子入力シート!J13,"")</f>
        <v/>
      </c>
      <c r="F22" s="2" t="str">
        <f>IF(男子入力シート!H13&lt;&gt;"",VLOOKUP(男子入力シート!$L$2,学校番号!$A$1:$C$32,3),"")</f>
        <v/>
      </c>
      <c r="G22" s="2" t="str">
        <f>IF(男子入力シート!I13&lt;&gt;"",男子入力シート!I13,"")</f>
        <v/>
      </c>
      <c r="H22" s="2" t="str">
        <f>IF(男子入力シート!K13&lt;&gt;"",男子入力シート!K13,"")</f>
        <v/>
      </c>
    </row>
    <row r="23" spans="1:8" x14ac:dyDescent="0.15">
      <c r="A23" s="2">
        <v>6</v>
      </c>
      <c r="B23" s="2" t="str">
        <f>IF(男子入力シート!H14&lt;&gt;"",VLOOKUP(男子入力シート!$L$2,学校番号!$A$1:$C$32,2) &amp; DBCS(A23),"")</f>
        <v/>
      </c>
      <c r="C23" s="2" t="str">
        <f>IF(男子入力シート!H14&lt;&gt;"",VLOOKUP(男子入力シート!$L$2,学校番号!$A$1:$C$32,1)*100+A23,"")</f>
        <v/>
      </c>
      <c r="D23" s="2" t="str">
        <f>IF(男子入力シート!H14&lt;&gt;"",男子入力シート!H14,"")</f>
        <v/>
      </c>
      <c r="E23" s="2" t="str">
        <f>IF(男子入力シート!J14&lt;&gt;"",男子入力シート!J14,"")</f>
        <v/>
      </c>
      <c r="F23" s="2" t="str">
        <f>IF(男子入力シート!H14&lt;&gt;"",VLOOKUP(男子入力シート!$L$2,学校番号!$A$1:$C$32,3),"")</f>
        <v/>
      </c>
      <c r="G23" s="2" t="str">
        <f>IF(男子入力シート!I14&lt;&gt;"",男子入力シート!I14,"")</f>
        <v/>
      </c>
      <c r="H23" s="2" t="str">
        <f>IF(男子入力シート!K14&lt;&gt;"",男子入力シート!K14,"")</f>
        <v/>
      </c>
    </row>
    <row r="24" spans="1:8" x14ac:dyDescent="0.15">
      <c r="A24" s="2">
        <v>7</v>
      </c>
      <c r="B24" s="2" t="str">
        <f>IF(男子入力シート!H15&lt;&gt;"",VLOOKUP(男子入力シート!$L$2,学校番号!$A$1:$C$32,2) &amp; DBCS(A24),"")</f>
        <v/>
      </c>
      <c r="C24" s="2" t="str">
        <f>IF(男子入力シート!H15&lt;&gt;"",VLOOKUP(男子入力シート!$L$2,学校番号!$A$1:$C$32,1)*100+A24,"")</f>
        <v/>
      </c>
      <c r="D24" s="2" t="str">
        <f>IF(男子入力シート!H15&lt;&gt;"",男子入力シート!H15,"")</f>
        <v/>
      </c>
      <c r="E24" s="2" t="str">
        <f>IF(男子入力シート!J15&lt;&gt;"",男子入力シート!J15,"")</f>
        <v/>
      </c>
      <c r="F24" s="2" t="str">
        <f>IF(男子入力シート!H15&lt;&gt;"",VLOOKUP(男子入力シート!$L$2,学校番号!$A$1:$C$32,3),"")</f>
        <v/>
      </c>
      <c r="G24" s="2" t="str">
        <f>IF(男子入力シート!I15&lt;&gt;"",男子入力シート!I15,"")</f>
        <v/>
      </c>
      <c r="H24" s="2" t="str">
        <f>IF(男子入力シート!K15&lt;&gt;"",男子入力シート!K15,"")</f>
        <v/>
      </c>
    </row>
    <row r="25" spans="1:8" x14ac:dyDescent="0.15">
      <c r="A25" s="2">
        <v>8</v>
      </c>
      <c r="B25" s="2" t="str">
        <f>IF(男子入力シート!H16&lt;&gt;"",VLOOKUP(男子入力シート!$L$2,学校番号!$A$1:$C$32,2) &amp; DBCS(A25),"")</f>
        <v/>
      </c>
      <c r="C25" s="2" t="str">
        <f>IF(男子入力シート!H16&lt;&gt;"",VLOOKUP(男子入力シート!$L$2,学校番号!$A$1:$C$32,1)*100+A25,"")</f>
        <v/>
      </c>
      <c r="D25" s="2" t="str">
        <f>IF(男子入力シート!H16&lt;&gt;"",男子入力シート!H16,"")</f>
        <v/>
      </c>
      <c r="E25" s="2" t="str">
        <f>IF(男子入力シート!J16&lt;&gt;"",男子入力シート!J16,"")</f>
        <v/>
      </c>
      <c r="F25" s="2" t="str">
        <f>IF(男子入力シート!H16&lt;&gt;"",VLOOKUP(男子入力シート!$L$2,学校番号!$A$1:$C$32,3),"")</f>
        <v/>
      </c>
      <c r="G25" s="2" t="str">
        <f>IF(男子入力シート!I16&lt;&gt;"",男子入力シート!I16,"")</f>
        <v/>
      </c>
      <c r="H25" s="2" t="str">
        <f>IF(男子入力シート!K16&lt;&gt;"",男子入力シート!K16,"")</f>
        <v/>
      </c>
    </row>
    <row r="26" spans="1:8" x14ac:dyDescent="0.15">
      <c r="A26" s="2">
        <v>9</v>
      </c>
      <c r="B26" s="2" t="str">
        <f>IF(男子入力シート!H17&lt;&gt;"",VLOOKUP(男子入力シート!$L$2,学校番号!$A$1:$C$32,2) &amp; DBCS(A26),"")</f>
        <v/>
      </c>
      <c r="C26" s="2" t="str">
        <f>IF(男子入力シート!H17&lt;&gt;"",VLOOKUP(男子入力シート!$L$2,学校番号!$A$1:$C$32,1)*100+A26,"")</f>
        <v/>
      </c>
      <c r="D26" s="2" t="str">
        <f>IF(男子入力シート!H17&lt;&gt;"",男子入力シート!H17,"")</f>
        <v/>
      </c>
      <c r="E26" s="2" t="str">
        <f>IF(男子入力シート!J17&lt;&gt;"",男子入力シート!J17,"")</f>
        <v/>
      </c>
      <c r="F26" s="2" t="str">
        <f>IF(男子入力シート!H17&lt;&gt;"",VLOOKUP(男子入力シート!$L$2,学校番号!$A$1:$C$32,3),"")</f>
        <v/>
      </c>
      <c r="G26" s="2" t="str">
        <f>IF(男子入力シート!I17&lt;&gt;"",男子入力シート!I17,"")</f>
        <v/>
      </c>
      <c r="H26" s="2" t="str">
        <f>IF(男子入力シート!K17&lt;&gt;"",男子入力シート!K17,"")</f>
        <v/>
      </c>
    </row>
    <row r="27" spans="1:8" x14ac:dyDescent="0.15">
      <c r="A27" s="2">
        <v>10</v>
      </c>
      <c r="B27" s="2" t="str">
        <f>IF(男子入力シート!H18&lt;&gt;"",VLOOKUP(男子入力シート!$L$2,学校番号!$A$1:$C$32,2) &amp; DBCS(A27),"")</f>
        <v/>
      </c>
      <c r="C27" s="2" t="str">
        <f>IF(男子入力シート!H18&lt;&gt;"",VLOOKUP(男子入力シート!$L$2,学校番号!$A$1:$C$32,1)*100+A27,"")</f>
        <v/>
      </c>
      <c r="D27" s="2" t="str">
        <f>IF(男子入力シート!H18&lt;&gt;"",男子入力シート!H18,"")</f>
        <v/>
      </c>
      <c r="E27" s="2" t="str">
        <f>IF(男子入力シート!J18&lt;&gt;"",男子入力シート!J18,"")</f>
        <v/>
      </c>
      <c r="F27" s="2" t="str">
        <f>IF(男子入力シート!H18&lt;&gt;"",VLOOKUP(男子入力シート!$L$2,学校番号!$A$1:$C$32,3),"")</f>
        <v/>
      </c>
      <c r="G27" s="2" t="str">
        <f>IF(男子入力シート!I18&lt;&gt;"",男子入力シート!I18,"")</f>
        <v/>
      </c>
      <c r="H27" s="2" t="str">
        <f>IF(男子入力シート!K18&lt;&gt;"",男子入力シート!K18,"")</f>
        <v/>
      </c>
    </row>
    <row r="28" spans="1:8" x14ac:dyDescent="0.15">
      <c r="A28" s="2">
        <v>11</v>
      </c>
      <c r="B28" s="2" t="str">
        <f>IF(男子入力シート!H19&lt;&gt;"",VLOOKUP(男子入力シート!$L$2,学校番号!$A$1:$C$32,2) &amp; DBCS(A28),"")</f>
        <v/>
      </c>
      <c r="C28" s="2" t="str">
        <f>IF(男子入力シート!H19&lt;&gt;"",VLOOKUP(男子入力シート!$L$2,学校番号!$A$1:$C$32,1)*100+A28,"")</f>
        <v/>
      </c>
      <c r="D28" s="2" t="str">
        <f>IF(男子入力シート!H19&lt;&gt;"",男子入力シート!H19,"")</f>
        <v/>
      </c>
      <c r="E28" s="2" t="str">
        <f>IF(男子入力シート!J19&lt;&gt;"",男子入力シート!J19,"")</f>
        <v/>
      </c>
      <c r="F28" s="2" t="str">
        <f>IF(男子入力シート!H19&lt;&gt;"",VLOOKUP(男子入力シート!$L$2,学校番号!$A$1:$C$32,3),"")</f>
        <v/>
      </c>
      <c r="G28" s="2" t="str">
        <f>IF(男子入力シート!I19&lt;&gt;"",男子入力シート!I19,"")</f>
        <v/>
      </c>
      <c r="H28" s="2" t="str">
        <f>IF(男子入力シート!K19&lt;&gt;"",男子入力シート!K19,"")</f>
        <v/>
      </c>
    </row>
    <row r="29" spans="1:8" x14ac:dyDescent="0.15">
      <c r="A29" s="2">
        <v>12</v>
      </c>
      <c r="B29" s="2" t="str">
        <f>IF(男子入力シート!H20&lt;&gt;"",VLOOKUP(男子入力シート!$L$2,学校番号!$A$1:$C$32,2) &amp; DBCS(A29),"")</f>
        <v/>
      </c>
      <c r="C29" s="2" t="str">
        <f>IF(男子入力シート!H20&lt;&gt;"",VLOOKUP(男子入力シート!$L$2,学校番号!$A$1:$C$32,1)*100+A29,"")</f>
        <v/>
      </c>
      <c r="D29" s="2" t="str">
        <f>IF(男子入力シート!H20&lt;&gt;"",男子入力シート!H20,"")</f>
        <v/>
      </c>
      <c r="E29" s="2" t="str">
        <f>IF(男子入力シート!J20&lt;&gt;"",男子入力シート!J20,"")</f>
        <v/>
      </c>
      <c r="F29" s="2" t="str">
        <f>IF(男子入力シート!H20&lt;&gt;"",VLOOKUP(男子入力シート!$L$2,学校番号!$A$1:$C$32,3),"")</f>
        <v/>
      </c>
      <c r="G29" s="2" t="str">
        <f>IF(男子入力シート!I20&lt;&gt;"",男子入力シート!I20,"")</f>
        <v/>
      </c>
      <c r="H29" s="2" t="str">
        <f>IF(男子入力シート!K20&lt;&gt;"",男子入力シート!K20,"")</f>
        <v/>
      </c>
    </row>
    <row r="30" spans="1:8" x14ac:dyDescent="0.15">
      <c r="A30" s="2">
        <v>13</v>
      </c>
      <c r="B30" s="2" t="str">
        <f>IF(男子入力シート!H21&lt;&gt;"",VLOOKUP(男子入力シート!$L$2,学校番号!$A$1:$C$32,2) &amp; DBCS(A30),"")</f>
        <v/>
      </c>
      <c r="C30" s="2" t="str">
        <f>IF(男子入力シート!H21&lt;&gt;"",VLOOKUP(男子入力シート!$L$2,学校番号!$A$1:$C$32,1)*100+A30,"")</f>
        <v/>
      </c>
      <c r="D30" s="2" t="str">
        <f>IF(男子入力シート!H21&lt;&gt;"",男子入力シート!H21,"")</f>
        <v/>
      </c>
      <c r="E30" s="2" t="str">
        <f>IF(男子入力シート!J21&lt;&gt;"",男子入力シート!J21,"")</f>
        <v/>
      </c>
      <c r="F30" s="2" t="str">
        <f>IF(男子入力シート!H21&lt;&gt;"",VLOOKUP(男子入力シート!$L$2,学校番号!$A$1:$C$32,3),"")</f>
        <v/>
      </c>
      <c r="G30" s="2" t="str">
        <f>IF(男子入力シート!I21&lt;&gt;"",男子入力シート!I21,"")</f>
        <v/>
      </c>
      <c r="H30" s="2" t="str">
        <f>IF(男子入力シート!K21&lt;&gt;"",男子入力シート!K21,"")</f>
        <v/>
      </c>
    </row>
    <row r="31" spans="1:8" x14ac:dyDescent="0.15">
      <c r="A31" s="2">
        <v>14</v>
      </c>
      <c r="B31" s="2" t="str">
        <f>IF(男子入力シート!H22&lt;&gt;"",VLOOKUP(男子入力シート!$L$2,学校番号!$A$1:$C$32,2) &amp; DBCS(A31),"")</f>
        <v/>
      </c>
      <c r="C31" s="2" t="str">
        <f>IF(男子入力シート!H22&lt;&gt;"",VLOOKUP(男子入力シート!$L$2,学校番号!$A$1:$C$32,1)*100+A31,"")</f>
        <v/>
      </c>
      <c r="D31" s="2" t="str">
        <f>IF(男子入力シート!H22&lt;&gt;"",男子入力シート!H22,"")</f>
        <v/>
      </c>
      <c r="E31" s="2" t="str">
        <f>IF(男子入力シート!J22&lt;&gt;"",男子入力シート!J22,"")</f>
        <v/>
      </c>
      <c r="F31" s="2" t="str">
        <f>IF(男子入力シート!H22&lt;&gt;"",VLOOKUP(男子入力シート!$L$2,学校番号!$A$1:$C$32,3),"")</f>
        <v/>
      </c>
      <c r="G31" s="2" t="str">
        <f>IF(男子入力シート!I22&lt;&gt;"",男子入力シート!I22,"")</f>
        <v/>
      </c>
      <c r="H31" s="2" t="str">
        <f>IF(男子入力シート!K22&lt;&gt;"",男子入力シート!K22,"")</f>
        <v/>
      </c>
    </row>
    <row r="32" spans="1:8" x14ac:dyDescent="0.15">
      <c r="A32" s="2">
        <v>15</v>
      </c>
      <c r="B32" s="2" t="str">
        <f>IF(男子入力シート!H23&lt;&gt;"",VLOOKUP(男子入力シート!$L$2,学校番号!$A$1:$C$32,2) &amp; DBCS(A32),"")</f>
        <v/>
      </c>
      <c r="C32" s="2" t="str">
        <f>IF(男子入力シート!H23&lt;&gt;"",VLOOKUP(男子入力シート!$L$2,学校番号!$A$1:$C$32,1)*100+A32,"")</f>
        <v/>
      </c>
      <c r="D32" s="2" t="str">
        <f>IF(男子入力シート!H23&lt;&gt;"",男子入力シート!H23,"")</f>
        <v/>
      </c>
      <c r="E32" s="2" t="str">
        <f>IF(男子入力シート!J23&lt;&gt;"",男子入力シート!J23,"")</f>
        <v/>
      </c>
      <c r="F32" s="2" t="str">
        <f>IF(男子入力シート!H23&lt;&gt;"",VLOOKUP(男子入力シート!$L$2,学校番号!$A$1:$C$32,3),"")</f>
        <v/>
      </c>
      <c r="G32" s="2" t="str">
        <f>IF(男子入力シート!I23&lt;&gt;"",男子入力シート!I23,"")</f>
        <v/>
      </c>
      <c r="H32" s="2" t="str">
        <f>IF(男子入力シート!K23&lt;&gt;"",男子入力シート!K23,"")</f>
        <v/>
      </c>
    </row>
    <row r="33" spans="1:8" x14ac:dyDescent="0.15">
      <c r="A33" s="2">
        <v>16</v>
      </c>
      <c r="B33" s="2" t="str">
        <f>IF(男子入力シート!H24&lt;&gt;"",VLOOKUP(男子入力シート!$L$2,学校番号!$A$1:$C$32,2) &amp; DBCS(A33),"")</f>
        <v/>
      </c>
      <c r="C33" s="2" t="str">
        <f>IF(男子入力シート!H24&lt;&gt;"",VLOOKUP(男子入力シート!$L$2,学校番号!$A$1:$C$32,1)*100+A33,"")</f>
        <v/>
      </c>
      <c r="D33" s="2" t="str">
        <f>IF(男子入力シート!H24&lt;&gt;"",男子入力シート!H24,"")</f>
        <v/>
      </c>
      <c r="E33" s="2" t="str">
        <f>IF(男子入力シート!J24&lt;&gt;"",男子入力シート!J24,"")</f>
        <v/>
      </c>
      <c r="F33" s="2" t="str">
        <f>IF(男子入力シート!H24&lt;&gt;"",VLOOKUP(男子入力シート!$L$2,学校番号!$A$1:$C$32,3),"")</f>
        <v/>
      </c>
      <c r="G33" s="2" t="str">
        <f>IF(男子入力シート!I24&lt;&gt;"",男子入力シート!I24,"")</f>
        <v/>
      </c>
      <c r="H33" s="2" t="str">
        <f>IF(男子入力シート!K24&lt;&gt;"",男子入力シート!K24,"")</f>
        <v/>
      </c>
    </row>
    <row r="34" spans="1:8" x14ac:dyDescent="0.15">
      <c r="A34" s="2">
        <v>17</v>
      </c>
      <c r="B34" s="2" t="str">
        <f>IF(男子入力シート!H25&lt;&gt;"",VLOOKUP(男子入力シート!$L$2,学校番号!$A$1:$C$32,2) &amp; DBCS(A34),"")</f>
        <v/>
      </c>
      <c r="C34" s="2" t="str">
        <f>IF(男子入力シート!H25&lt;&gt;"",VLOOKUP(男子入力シート!$L$2,学校番号!$A$1:$C$32,1)*100+A34,"")</f>
        <v/>
      </c>
      <c r="D34" s="2" t="str">
        <f>IF(男子入力シート!H25&lt;&gt;"",男子入力シート!H25,"")</f>
        <v/>
      </c>
      <c r="E34" s="2" t="str">
        <f>IF(男子入力シート!J25&lt;&gt;"",男子入力シート!J25,"")</f>
        <v/>
      </c>
      <c r="F34" s="2" t="str">
        <f>IF(男子入力シート!H25&lt;&gt;"",VLOOKUP(男子入力シート!$L$2,学校番号!$A$1:$C$32,3),"")</f>
        <v/>
      </c>
      <c r="G34" s="2" t="str">
        <f>IF(男子入力シート!I25&lt;&gt;"",男子入力シート!I25,"")</f>
        <v/>
      </c>
      <c r="H34" s="2" t="str">
        <f>IF(男子入力シート!K25&lt;&gt;"",男子入力シート!K25,"")</f>
        <v/>
      </c>
    </row>
    <row r="35" spans="1:8" x14ac:dyDescent="0.15">
      <c r="A35" s="2">
        <v>18</v>
      </c>
      <c r="B35" s="2" t="str">
        <f>IF(男子入力シート!H26&lt;&gt;"",VLOOKUP(男子入力シート!$L$2,学校番号!$A$1:$C$32,2) &amp; DBCS(A35),"")</f>
        <v/>
      </c>
      <c r="C35" s="2" t="str">
        <f>IF(男子入力シート!H26&lt;&gt;"",VLOOKUP(男子入力シート!$L$2,学校番号!$A$1:$C$32,1)*100+A35,"")</f>
        <v/>
      </c>
      <c r="D35" s="2" t="str">
        <f>IF(男子入力シート!H26&lt;&gt;"",男子入力シート!H26,"")</f>
        <v/>
      </c>
      <c r="E35" s="2" t="str">
        <f>IF(男子入力シート!J26&lt;&gt;"",男子入力シート!J26,"")</f>
        <v/>
      </c>
      <c r="F35" s="2" t="str">
        <f>IF(男子入力シート!H26&lt;&gt;"",VLOOKUP(男子入力シート!$L$2,学校番号!$A$1:$C$32,3),"")</f>
        <v/>
      </c>
      <c r="G35" s="2" t="str">
        <f>IF(男子入力シート!I26&lt;&gt;"",男子入力シート!I26,"")</f>
        <v/>
      </c>
      <c r="H35" s="2" t="str">
        <f>IF(男子入力シート!K26&lt;&gt;"",男子入力シート!K26,"")</f>
        <v/>
      </c>
    </row>
    <row r="36" spans="1:8" x14ac:dyDescent="0.15">
      <c r="A36" s="2">
        <v>19</v>
      </c>
      <c r="B36" s="2" t="str">
        <f>IF(男子入力シート!H27&lt;&gt;"",VLOOKUP(男子入力シート!$L$2,学校番号!$A$1:$C$32,2) &amp; DBCS(A36),"")</f>
        <v/>
      </c>
      <c r="C36" s="2" t="str">
        <f>IF(男子入力シート!H27&lt;&gt;"",VLOOKUP(男子入力シート!$L$2,学校番号!$A$1:$C$32,1)*100+A36,"")</f>
        <v/>
      </c>
      <c r="D36" s="2" t="str">
        <f>IF(男子入力シート!H27&lt;&gt;"",男子入力シート!H27,"")</f>
        <v/>
      </c>
      <c r="E36" s="2" t="str">
        <f>IF(男子入力シート!J27&lt;&gt;"",男子入力シート!J27,"")</f>
        <v/>
      </c>
      <c r="F36" s="2" t="str">
        <f>IF(男子入力シート!H27&lt;&gt;"",VLOOKUP(男子入力シート!$L$2,学校番号!$A$1:$C$32,3),"")</f>
        <v/>
      </c>
      <c r="G36" s="2" t="str">
        <f>IF(男子入力シート!I27&lt;&gt;"",男子入力シート!I27,"")</f>
        <v/>
      </c>
      <c r="H36" s="2" t="str">
        <f>IF(男子入力シート!K27&lt;&gt;"",男子入力シート!K27,"")</f>
        <v/>
      </c>
    </row>
    <row r="37" spans="1:8" x14ac:dyDescent="0.15">
      <c r="A37" s="2">
        <v>20</v>
      </c>
      <c r="B37" s="2" t="str">
        <f>IF(男子入力シート!H28&lt;&gt;"",VLOOKUP(男子入力シート!$L$2,学校番号!$A$1:$C$32,2) &amp; DBCS(A37),"")</f>
        <v/>
      </c>
      <c r="C37" s="2" t="str">
        <f>IF(男子入力シート!H28&lt;&gt;"",VLOOKUP(男子入力シート!$L$2,学校番号!$A$1:$C$32,1)*100+A37,"")</f>
        <v/>
      </c>
      <c r="D37" s="2" t="str">
        <f>IF(男子入力シート!H28&lt;&gt;"",男子入力シート!H28,"")</f>
        <v/>
      </c>
      <c r="E37" s="2" t="str">
        <f>IF(男子入力シート!J28&lt;&gt;"",男子入力シート!J28,"")</f>
        <v/>
      </c>
      <c r="F37" s="2" t="str">
        <f>IF(男子入力シート!H28&lt;&gt;"",VLOOKUP(男子入力シート!$L$2,学校番号!$A$1:$C$32,3),"")</f>
        <v/>
      </c>
      <c r="G37" s="2" t="str">
        <f>IF(男子入力シート!I28&lt;&gt;"",男子入力シート!I28,"")</f>
        <v/>
      </c>
      <c r="H37" s="2" t="str">
        <f>IF(男子入力シート!K28&lt;&gt;"",男子入力シート!K28,"")</f>
        <v/>
      </c>
    </row>
    <row r="38" spans="1:8" x14ac:dyDescent="0.15">
      <c r="A38" s="2">
        <v>21</v>
      </c>
      <c r="B38" s="2" t="str">
        <f>IF(男子入力シート２!H9&lt;&gt;"",VLOOKUP(男子入力シート!$L$2,学校番号!$A$1:$C$32,2) &amp; DBCS(A38),"")</f>
        <v/>
      </c>
      <c r="C38" s="2" t="str">
        <f>IF(男子入力シート２!H9&lt;&gt;"",VLOOKUP(男子入力シート!$L$2,学校番号!$A$1:$C$32,1)*100+A38,"")</f>
        <v/>
      </c>
      <c r="D38" s="2" t="str">
        <f>IF(男子入力シート２!H9&lt;&gt;"",男子入力シート２!H9,"")</f>
        <v/>
      </c>
      <c r="E38" s="2" t="str">
        <f>IF(男子入力シート２!J9&lt;&gt;"",男子入力シート２!J9,"")</f>
        <v/>
      </c>
      <c r="F38" s="2" t="str">
        <f>IF(男子入力シート２!H9&lt;&gt;"",VLOOKUP(男子入力シート!$L$2,学校番号!$A$1:$C$32,3),"")</f>
        <v/>
      </c>
      <c r="G38" s="2" t="str">
        <f>IF(男子入力シート２!I9&lt;&gt;"",男子入力シート２!I9,"")</f>
        <v/>
      </c>
      <c r="H38" s="2" t="str">
        <f>IF(男子入力シート２!K9&lt;&gt;"",男子入力シート２!K9,"")</f>
        <v/>
      </c>
    </row>
    <row r="39" spans="1:8" x14ac:dyDescent="0.15">
      <c r="A39" s="2">
        <v>22</v>
      </c>
      <c r="B39" s="2" t="str">
        <f>IF(男子入力シート２!H10&lt;&gt;"",VLOOKUP(男子入力シート!$L$2,学校番号!$A$1:$C$32,2) &amp; DBCS(A39),"")</f>
        <v/>
      </c>
      <c r="C39" s="2" t="str">
        <f>IF(男子入力シート２!H10&lt;&gt;"",VLOOKUP(男子入力シート!$L$2,学校番号!$A$1:$C$32,1)*100+A39,"")</f>
        <v/>
      </c>
      <c r="D39" s="2" t="str">
        <f>IF(男子入力シート２!H10&lt;&gt;"",男子入力シート２!H10,"")</f>
        <v/>
      </c>
      <c r="E39" s="2" t="str">
        <f>IF(男子入力シート２!J10&lt;&gt;"",男子入力シート２!J10,"")</f>
        <v/>
      </c>
      <c r="F39" s="2" t="str">
        <f>IF(男子入力シート２!H10&lt;&gt;"",VLOOKUP(男子入力シート!$L$2,学校番号!$A$1:$C$32,3),"")</f>
        <v/>
      </c>
      <c r="G39" s="2" t="str">
        <f>IF(男子入力シート２!I10&lt;&gt;"",男子入力シート２!I10,"")</f>
        <v/>
      </c>
      <c r="H39" s="2" t="str">
        <f>IF(男子入力シート２!K10&lt;&gt;"",男子入力シート２!K10,"")</f>
        <v/>
      </c>
    </row>
    <row r="40" spans="1:8" x14ac:dyDescent="0.15">
      <c r="A40" s="2">
        <v>23</v>
      </c>
      <c r="B40" s="2" t="str">
        <f>IF(男子入力シート２!H11&lt;&gt;"",VLOOKUP(男子入力シート!$L$2,学校番号!$A$1:$C$32,2) &amp; DBCS(A40),"")</f>
        <v/>
      </c>
      <c r="C40" s="2" t="str">
        <f>IF(男子入力シート２!H11&lt;&gt;"",VLOOKUP(男子入力シート!$L$2,学校番号!$A$1:$C$32,1)*100+A40,"")</f>
        <v/>
      </c>
      <c r="D40" s="2" t="str">
        <f>IF(男子入力シート２!H11&lt;&gt;"",男子入力シート２!H11,"")</f>
        <v/>
      </c>
      <c r="E40" s="2" t="str">
        <f>IF(男子入力シート２!J11&lt;&gt;"",男子入力シート２!J11,"")</f>
        <v/>
      </c>
      <c r="F40" s="2" t="str">
        <f>IF(男子入力シート２!H11&lt;&gt;"",VLOOKUP(男子入力シート!$L$2,学校番号!$A$1:$C$32,3),"")</f>
        <v/>
      </c>
      <c r="G40" s="2" t="str">
        <f>IF(男子入力シート２!I11&lt;&gt;"",男子入力シート２!I11,"")</f>
        <v/>
      </c>
      <c r="H40" s="2" t="str">
        <f>IF(男子入力シート２!K11&lt;&gt;"",男子入力シート２!K11,"")</f>
        <v/>
      </c>
    </row>
    <row r="41" spans="1:8" x14ac:dyDescent="0.15">
      <c r="A41" s="2">
        <v>24</v>
      </c>
      <c r="B41" s="2" t="str">
        <f>IF(男子入力シート２!H12&lt;&gt;"",VLOOKUP(男子入力シート!$L$2,学校番号!$A$1:$C$32,2) &amp; DBCS(A41),"")</f>
        <v/>
      </c>
      <c r="C41" s="2" t="str">
        <f>IF(男子入力シート２!H12&lt;&gt;"",VLOOKUP(男子入力シート!$L$2,学校番号!$A$1:$C$32,1)*100+A41,"")</f>
        <v/>
      </c>
      <c r="D41" s="2" t="str">
        <f>IF(男子入力シート２!H12&lt;&gt;"",男子入力シート２!H12,"")</f>
        <v/>
      </c>
      <c r="E41" s="2" t="str">
        <f>IF(男子入力シート２!J12&lt;&gt;"",男子入力シート２!J12,"")</f>
        <v/>
      </c>
      <c r="F41" s="2" t="str">
        <f>IF(男子入力シート２!H12&lt;&gt;"",VLOOKUP(男子入力シート!$L$2,学校番号!$A$1:$C$32,3),"")</f>
        <v/>
      </c>
      <c r="G41" s="2" t="str">
        <f>IF(男子入力シート２!I12&lt;&gt;"",男子入力シート２!I12,"")</f>
        <v/>
      </c>
      <c r="H41" s="2" t="str">
        <f>IF(男子入力シート２!K12&lt;&gt;"",男子入力シート２!K12,"")</f>
        <v/>
      </c>
    </row>
    <row r="42" spans="1:8" x14ac:dyDescent="0.15">
      <c r="A42" s="2">
        <v>25</v>
      </c>
      <c r="B42" s="2" t="str">
        <f>IF(男子入力シート２!H13&lt;&gt;"",VLOOKUP(男子入力シート!$L$2,学校番号!$A$1:$C$32,2) &amp; DBCS(A42),"")</f>
        <v/>
      </c>
      <c r="C42" s="2" t="str">
        <f>IF(男子入力シート２!H13&lt;&gt;"",VLOOKUP(男子入力シート!$L$2,学校番号!$A$1:$C$32,1)*100+A42,"")</f>
        <v/>
      </c>
      <c r="D42" s="2" t="str">
        <f>IF(男子入力シート２!H13&lt;&gt;"",男子入力シート２!H13,"")</f>
        <v/>
      </c>
      <c r="E42" s="2" t="str">
        <f>IF(男子入力シート２!J13&lt;&gt;"",男子入力シート２!J13,"")</f>
        <v/>
      </c>
      <c r="F42" s="2" t="str">
        <f>IF(男子入力シート２!H13&lt;&gt;"",VLOOKUP(男子入力シート!$L$2,学校番号!$A$1:$C$32,3),"")</f>
        <v/>
      </c>
      <c r="G42" s="2" t="str">
        <f>IF(男子入力シート２!I13&lt;&gt;"",男子入力シート２!I13,"")</f>
        <v/>
      </c>
      <c r="H42" s="2" t="str">
        <f>IF(男子入力シート２!K13&lt;&gt;"",男子入力シート２!K13,"")</f>
        <v/>
      </c>
    </row>
    <row r="43" spans="1:8" x14ac:dyDescent="0.15">
      <c r="A43" s="2">
        <v>26</v>
      </c>
      <c r="B43" s="2" t="str">
        <f>IF(男子入力シート２!H14&lt;&gt;"",VLOOKUP(男子入力シート!$L$2,学校番号!$A$1:$C$32,2) &amp; DBCS(A43),"")</f>
        <v/>
      </c>
      <c r="C43" s="2" t="str">
        <f>IF(男子入力シート２!H14&lt;&gt;"",VLOOKUP(男子入力シート!$L$2,学校番号!$A$1:$C$32,1)*100+A43,"")</f>
        <v/>
      </c>
      <c r="D43" s="2" t="str">
        <f>IF(男子入力シート２!H14&lt;&gt;"",男子入力シート２!H14,"")</f>
        <v/>
      </c>
      <c r="E43" s="2" t="str">
        <f>IF(男子入力シート２!J14&lt;&gt;"",男子入力シート２!J14,"")</f>
        <v/>
      </c>
      <c r="F43" s="2" t="str">
        <f>IF(男子入力シート２!H14&lt;&gt;"",VLOOKUP(男子入力シート!$L$2,学校番号!$A$1:$C$32,3),"")</f>
        <v/>
      </c>
      <c r="G43" s="2" t="str">
        <f>IF(男子入力シート２!I14&lt;&gt;"",男子入力シート２!I14,"")</f>
        <v/>
      </c>
      <c r="H43" s="2" t="str">
        <f>IF(男子入力シート２!K14&lt;&gt;"",男子入力シート２!K14,"")</f>
        <v/>
      </c>
    </row>
    <row r="44" spans="1:8" x14ac:dyDescent="0.15">
      <c r="A44" s="2">
        <v>27</v>
      </c>
      <c r="B44" s="2" t="str">
        <f>IF(男子入力シート２!H15&lt;&gt;"",VLOOKUP(男子入力シート!$L$2,学校番号!$A$1:$C$32,2) &amp; DBCS(A44),"")</f>
        <v/>
      </c>
      <c r="C44" s="2" t="str">
        <f>IF(男子入力シート２!H15&lt;&gt;"",VLOOKUP(男子入力シート!$L$2,学校番号!$A$1:$C$32,1)*100+A44,"")</f>
        <v/>
      </c>
      <c r="D44" s="2" t="str">
        <f>IF(男子入力シート２!H15&lt;&gt;"",男子入力シート２!H15,"")</f>
        <v/>
      </c>
      <c r="E44" s="2" t="str">
        <f>IF(男子入力シート２!J15&lt;&gt;"",男子入力シート２!J15,"")</f>
        <v/>
      </c>
      <c r="F44" s="2" t="str">
        <f>IF(男子入力シート２!H15&lt;&gt;"",VLOOKUP(男子入力シート!$L$2,学校番号!$A$1:$C$32,3),"")</f>
        <v/>
      </c>
      <c r="G44" s="2" t="str">
        <f>IF(男子入力シート２!I15&lt;&gt;"",男子入力シート２!I15,"")</f>
        <v/>
      </c>
      <c r="H44" s="2" t="str">
        <f>IF(男子入力シート２!K15&lt;&gt;"",男子入力シート２!K15,"")</f>
        <v/>
      </c>
    </row>
    <row r="45" spans="1:8" x14ac:dyDescent="0.15">
      <c r="A45" s="2">
        <v>28</v>
      </c>
      <c r="B45" s="2" t="str">
        <f>IF(男子入力シート２!H16&lt;&gt;"",VLOOKUP(男子入力シート!$L$2,学校番号!$A$1:$C$32,2) &amp; DBCS(A45),"")</f>
        <v/>
      </c>
      <c r="C45" s="2" t="str">
        <f>IF(男子入力シート２!H16&lt;&gt;"",VLOOKUP(男子入力シート!$L$2,学校番号!$A$1:$C$32,1)*100+A45,"")</f>
        <v/>
      </c>
      <c r="D45" s="2" t="str">
        <f>IF(男子入力シート２!H16&lt;&gt;"",男子入力シート２!H16,"")</f>
        <v/>
      </c>
      <c r="E45" s="2" t="str">
        <f>IF(男子入力シート２!J16&lt;&gt;"",男子入力シート２!J16,"")</f>
        <v/>
      </c>
      <c r="F45" s="2" t="str">
        <f>IF(男子入力シート２!H16&lt;&gt;"",VLOOKUP(男子入力シート!$L$2,学校番号!$A$1:$C$32,3),"")</f>
        <v/>
      </c>
      <c r="G45" s="2" t="str">
        <f>IF(男子入力シート２!I16&lt;&gt;"",男子入力シート２!I16,"")</f>
        <v/>
      </c>
      <c r="H45" s="2" t="str">
        <f>IF(男子入力シート２!K16&lt;&gt;"",男子入力シート２!K16,"")</f>
        <v/>
      </c>
    </row>
    <row r="46" spans="1:8" x14ac:dyDescent="0.15">
      <c r="A46" s="2">
        <v>29</v>
      </c>
      <c r="B46" s="2" t="str">
        <f>IF(男子入力シート２!H17&lt;&gt;"",VLOOKUP(男子入力シート!$L$2,学校番号!$A$1:$C$32,2) &amp; DBCS(A46),"")</f>
        <v/>
      </c>
      <c r="C46" s="2" t="str">
        <f>IF(男子入力シート２!H17&lt;&gt;"",VLOOKUP(男子入力シート!$L$2,学校番号!$A$1:$C$32,1)*100+A46,"")</f>
        <v/>
      </c>
      <c r="D46" s="2" t="str">
        <f>IF(男子入力シート２!H17&lt;&gt;"",男子入力シート２!H17,"")</f>
        <v/>
      </c>
      <c r="E46" s="2" t="str">
        <f>IF(男子入力シート２!J17&lt;&gt;"",男子入力シート２!J17,"")</f>
        <v/>
      </c>
      <c r="F46" s="2" t="str">
        <f>IF(男子入力シート２!H17&lt;&gt;"",VLOOKUP(男子入力シート!$L$2,学校番号!$A$1:$C$32,3),"")</f>
        <v/>
      </c>
      <c r="G46" s="2" t="str">
        <f>IF(男子入力シート２!I17&lt;&gt;"",男子入力シート２!I17,"")</f>
        <v/>
      </c>
      <c r="H46" s="2" t="str">
        <f>IF(男子入力シート２!K17&lt;&gt;"",男子入力シート２!K17,"")</f>
        <v/>
      </c>
    </row>
    <row r="47" spans="1:8" x14ac:dyDescent="0.15">
      <c r="A47" s="2">
        <v>30</v>
      </c>
      <c r="B47" s="2" t="str">
        <f>IF(男子入力シート２!H18&lt;&gt;"",VLOOKUP(男子入力シート!$L$2,学校番号!$A$1:$C$32,2) &amp; DBCS(A47),"")</f>
        <v/>
      </c>
      <c r="C47" s="2" t="str">
        <f>IF(男子入力シート２!H18&lt;&gt;"",VLOOKUP(男子入力シート!$L$2,学校番号!$A$1:$C$32,1)*100+A47,"")</f>
        <v/>
      </c>
      <c r="D47" s="2" t="str">
        <f>IF(男子入力シート２!H18&lt;&gt;"",男子入力シート２!H18,"")</f>
        <v/>
      </c>
      <c r="E47" s="2" t="str">
        <f>IF(男子入力シート２!J18&lt;&gt;"",男子入力シート２!J18,"")</f>
        <v/>
      </c>
      <c r="F47" s="2" t="str">
        <f>IF(男子入力シート２!H18&lt;&gt;"",VLOOKUP(男子入力シート!$L$2,学校番号!$A$1:$C$32,3),"")</f>
        <v/>
      </c>
      <c r="G47" s="2" t="str">
        <f>IF(男子入力シート２!I18&lt;&gt;"",男子入力シート２!I18,"")</f>
        <v/>
      </c>
      <c r="H47" s="2" t="str">
        <f>IF(男子入力シート２!K18&lt;&gt;"",男子入力シート２!K18,"")</f>
        <v/>
      </c>
    </row>
    <row r="48" spans="1:8" x14ac:dyDescent="0.15">
      <c r="A48" s="2">
        <v>31</v>
      </c>
      <c r="B48" s="2" t="str">
        <f>IF(男子入力シート２!H19&lt;&gt;"",VLOOKUP(男子入力シート!$L$2,学校番号!$A$1:$C$32,2) &amp; DBCS(A48),"")</f>
        <v/>
      </c>
      <c r="C48" s="2" t="str">
        <f>IF(男子入力シート２!H19&lt;&gt;"",VLOOKUP(男子入力シート!$L$2,学校番号!$A$1:$C$32,1)*100+A48,"")</f>
        <v/>
      </c>
      <c r="D48" s="2" t="str">
        <f>IF(男子入力シート２!H19&lt;&gt;"",男子入力シート２!H19,"")</f>
        <v/>
      </c>
      <c r="E48" s="2" t="str">
        <f>IF(男子入力シート２!J19&lt;&gt;"",男子入力シート２!J19,"")</f>
        <v/>
      </c>
      <c r="F48" s="2" t="str">
        <f>IF(男子入力シート２!H19&lt;&gt;"",VLOOKUP(男子入力シート!$L$2,学校番号!$A$1:$C$32,3),"")</f>
        <v/>
      </c>
      <c r="G48" s="2" t="str">
        <f>IF(男子入力シート２!I19&lt;&gt;"",男子入力シート２!I19,"")</f>
        <v/>
      </c>
      <c r="H48" s="2" t="str">
        <f>IF(男子入力シート２!K19&lt;&gt;"",男子入力シート２!K19,"")</f>
        <v/>
      </c>
    </row>
    <row r="49" spans="1:8" x14ac:dyDescent="0.15">
      <c r="A49" s="2">
        <v>32</v>
      </c>
      <c r="B49" s="2" t="str">
        <f>IF(男子入力シート２!H20&lt;&gt;"",VLOOKUP(男子入力シート!$L$2,学校番号!$A$1:$C$32,2) &amp; DBCS(A49),"")</f>
        <v/>
      </c>
      <c r="C49" s="2" t="str">
        <f>IF(男子入力シート２!H20&lt;&gt;"",VLOOKUP(男子入力シート!$L$2,学校番号!$A$1:$C$32,1)*100+A49,"")</f>
        <v/>
      </c>
      <c r="D49" s="2" t="str">
        <f>IF(男子入力シート２!H20&lt;&gt;"",男子入力シート２!H20,"")</f>
        <v/>
      </c>
      <c r="E49" s="2" t="str">
        <f>IF(男子入力シート２!J20&lt;&gt;"",男子入力シート２!J20,"")</f>
        <v/>
      </c>
      <c r="F49" s="2" t="str">
        <f>IF(男子入力シート２!H20&lt;&gt;"",VLOOKUP(男子入力シート!$L$2,学校番号!$A$1:$C$32,3),"")</f>
        <v/>
      </c>
      <c r="G49" s="2" t="str">
        <f>IF(男子入力シート２!I20&lt;&gt;"",男子入力シート２!I20,"")</f>
        <v/>
      </c>
      <c r="H49" s="2" t="str">
        <f>IF(男子入力シート２!K20&lt;&gt;"",男子入力シート２!K20,"")</f>
        <v/>
      </c>
    </row>
    <row r="50" spans="1:8" x14ac:dyDescent="0.15">
      <c r="A50" s="2">
        <v>33</v>
      </c>
      <c r="B50" s="2" t="str">
        <f>IF(男子入力シート２!H21&lt;&gt;"",VLOOKUP(男子入力シート!$L$2,学校番号!$A$1:$C$32,2) &amp; DBCS(A50),"")</f>
        <v/>
      </c>
      <c r="C50" s="2" t="str">
        <f>IF(男子入力シート２!H21&lt;&gt;"",VLOOKUP(男子入力シート!$L$2,学校番号!$A$1:$C$32,1)*100+A50,"")</f>
        <v/>
      </c>
      <c r="D50" s="2" t="str">
        <f>IF(男子入力シート２!H21&lt;&gt;"",男子入力シート２!H21,"")</f>
        <v/>
      </c>
      <c r="E50" s="2" t="str">
        <f>IF(男子入力シート２!J21&lt;&gt;"",男子入力シート２!J21,"")</f>
        <v/>
      </c>
      <c r="F50" s="2" t="str">
        <f>IF(男子入力シート２!H21&lt;&gt;"",VLOOKUP(男子入力シート!$L$2,学校番号!$A$1:$C$32,3),"")</f>
        <v/>
      </c>
      <c r="G50" s="2" t="str">
        <f>IF(男子入力シート２!I21&lt;&gt;"",男子入力シート２!I21,"")</f>
        <v/>
      </c>
      <c r="H50" s="2" t="str">
        <f>IF(男子入力シート２!K21&lt;&gt;"",男子入力シート２!K21,"")</f>
        <v/>
      </c>
    </row>
    <row r="51" spans="1:8" x14ac:dyDescent="0.15">
      <c r="A51" s="2">
        <v>34</v>
      </c>
      <c r="B51" s="2" t="str">
        <f>IF(男子入力シート２!H22&lt;&gt;"",VLOOKUP(男子入力シート!$L$2,学校番号!$A$1:$C$32,2) &amp; DBCS(A51),"")</f>
        <v/>
      </c>
      <c r="C51" s="2" t="str">
        <f>IF(男子入力シート２!H22&lt;&gt;"",VLOOKUP(男子入力シート!$L$2,学校番号!$A$1:$C$32,1)*100+A51,"")</f>
        <v/>
      </c>
      <c r="D51" s="2" t="str">
        <f>IF(男子入力シート２!H22&lt;&gt;"",男子入力シート２!H22,"")</f>
        <v/>
      </c>
      <c r="E51" s="2" t="str">
        <f>IF(男子入力シート２!J22&lt;&gt;"",男子入力シート２!J22,"")</f>
        <v/>
      </c>
      <c r="F51" s="2" t="str">
        <f>IF(男子入力シート２!H22&lt;&gt;"",VLOOKUP(男子入力シート!$L$2,学校番号!$A$1:$C$32,3),"")</f>
        <v/>
      </c>
      <c r="G51" s="2" t="str">
        <f>IF(男子入力シート２!I22&lt;&gt;"",男子入力シート２!I22,"")</f>
        <v/>
      </c>
      <c r="H51" s="2" t="str">
        <f>IF(男子入力シート２!K22&lt;&gt;"",男子入力シート２!K22,"")</f>
        <v/>
      </c>
    </row>
    <row r="52" spans="1:8" x14ac:dyDescent="0.15">
      <c r="A52" s="2">
        <v>35</v>
      </c>
      <c r="B52" s="2" t="str">
        <f>IF(男子入力シート２!H23&lt;&gt;"",VLOOKUP(男子入力シート!$L$2,学校番号!$A$1:$C$32,2) &amp; DBCS(A52),"")</f>
        <v/>
      </c>
      <c r="C52" s="2" t="str">
        <f>IF(男子入力シート２!H23&lt;&gt;"",VLOOKUP(男子入力シート!$L$2,学校番号!$A$1:$C$32,1)*100+A52,"")</f>
        <v/>
      </c>
      <c r="D52" s="2" t="str">
        <f>IF(男子入力シート２!H23&lt;&gt;"",男子入力シート２!H23,"")</f>
        <v/>
      </c>
      <c r="E52" s="2" t="str">
        <f>IF(男子入力シート２!J23&lt;&gt;"",男子入力シート２!J23,"")</f>
        <v/>
      </c>
      <c r="F52" s="2" t="str">
        <f>IF(男子入力シート２!H23&lt;&gt;"",VLOOKUP(男子入力シート!$L$2,学校番号!$A$1:$C$32,3),"")</f>
        <v/>
      </c>
      <c r="G52" s="2" t="str">
        <f>IF(男子入力シート２!I23&lt;&gt;"",男子入力シート２!I23,"")</f>
        <v/>
      </c>
      <c r="H52" s="2" t="str">
        <f>IF(男子入力シート２!K23&lt;&gt;"",男子入力シート２!K23,"")</f>
        <v/>
      </c>
    </row>
    <row r="53" spans="1:8" x14ac:dyDescent="0.15">
      <c r="A53" s="2">
        <v>36</v>
      </c>
      <c r="B53" s="2" t="str">
        <f>IF(男子入力シート２!H24&lt;&gt;"",VLOOKUP(男子入力シート!$L$2,学校番号!$A$1:$C$32,2) &amp; DBCS(A53),"")</f>
        <v/>
      </c>
      <c r="C53" s="2" t="str">
        <f>IF(男子入力シート２!H24&lt;&gt;"",VLOOKUP(男子入力シート!$L$2,学校番号!$A$1:$C$32,1)*100+A53,"")</f>
        <v/>
      </c>
      <c r="D53" s="2" t="str">
        <f>IF(男子入力シート２!H24&lt;&gt;"",男子入力シート２!H24,"")</f>
        <v/>
      </c>
      <c r="E53" s="2" t="str">
        <f>IF(男子入力シート２!J24&lt;&gt;"",男子入力シート２!J24,"")</f>
        <v/>
      </c>
      <c r="F53" s="2" t="str">
        <f>IF(男子入力シート２!H24&lt;&gt;"",VLOOKUP(男子入力シート!$L$2,学校番号!$A$1:$C$32,3),"")</f>
        <v/>
      </c>
      <c r="G53" s="2" t="str">
        <f>IF(男子入力シート２!I24&lt;&gt;"",男子入力シート２!I24,"")</f>
        <v/>
      </c>
      <c r="H53" s="2" t="str">
        <f>IF(男子入力シート２!K24&lt;&gt;"",男子入力シート２!K24,"")</f>
        <v/>
      </c>
    </row>
    <row r="54" spans="1:8" x14ac:dyDescent="0.15">
      <c r="A54" s="2">
        <v>37</v>
      </c>
      <c r="B54" s="2" t="str">
        <f>IF(男子入力シート２!H25&lt;&gt;"",VLOOKUP(男子入力シート!$L$2,学校番号!$A$1:$C$32,2) &amp; DBCS(A54),"")</f>
        <v/>
      </c>
      <c r="C54" s="2" t="str">
        <f>IF(男子入力シート２!H25&lt;&gt;"",VLOOKUP(男子入力シート!$L$2,学校番号!$A$1:$C$32,1)*100+A54,"")</f>
        <v/>
      </c>
      <c r="D54" s="2" t="str">
        <f>IF(男子入力シート２!H25&lt;&gt;"",男子入力シート２!H25,"")</f>
        <v/>
      </c>
      <c r="E54" s="2" t="str">
        <f>IF(男子入力シート２!J25&lt;&gt;"",男子入力シート２!J25,"")</f>
        <v/>
      </c>
      <c r="F54" s="2" t="str">
        <f>IF(男子入力シート２!H25&lt;&gt;"",VLOOKUP(男子入力シート!$L$2,学校番号!$A$1:$C$32,3),"")</f>
        <v/>
      </c>
      <c r="G54" s="2" t="str">
        <f>IF(男子入力シート２!I25&lt;&gt;"",男子入力シート２!I25,"")</f>
        <v/>
      </c>
      <c r="H54" s="2" t="str">
        <f>IF(男子入力シート２!K25&lt;&gt;"",男子入力シート２!K25,"")</f>
        <v/>
      </c>
    </row>
    <row r="55" spans="1:8" x14ac:dyDescent="0.15">
      <c r="A55" s="2">
        <v>38</v>
      </c>
      <c r="B55" s="2" t="str">
        <f>IF(男子入力シート２!H26&lt;&gt;"",VLOOKUP(男子入力シート!$L$2,学校番号!$A$1:$C$32,2) &amp; DBCS(A55),"")</f>
        <v/>
      </c>
      <c r="C55" s="2" t="str">
        <f>IF(男子入力シート２!H26&lt;&gt;"",VLOOKUP(男子入力シート!$L$2,学校番号!$A$1:$C$32,1)*100+A55,"")</f>
        <v/>
      </c>
      <c r="D55" s="2" t="str">
        <f>IF(男子入力シート２!H26&lt;&gt;"",男子入力シート２!H26,"")</f>
        <v/>
      </c>
      <c r="E55" s="2" t="str">
        <f>IF(男子入力シート２!J26&lt;&gt;"",男子入力シート２!J26,"")</f>
        <v/>
      </c>
      <c r="F55" s="2" t="str">
        <f>IF(男子入力シート２!H26&lt;&gt;"",VLOOKUP(男子入力シート!$L$2,学校番号!$A$1:$C$32,3),"")</f>
        <v/>
      </c>
      <c r="G55" s="2" t="str">
        <f>IF(男子入力シート２!I26&lt;&gt;"",男子入力シート２!I26,"")</f>
        <v/>
      </c>
      <c r="H55" s="2" t="str">
        <f>IF(男子入力シート２!K26&lt;&gt;"",男子入力シート２!K26,"")</f>
        <v/>
      </c>
    </row>
    <row r="56" spans="1:8" x14ac:dyDescent="0.15">
      <c r="A56" s="2">
        <v>39</v>
      </c>
      <c r="B56" s="2" t="str">
        <f>IF(男子入力シート２!H27&lt;&gt;"",VLOOKUP(男子入力シート!$L$2,学校番号!$A$1:$C$32,2) &amp; DBCS(A56),"")</f>
        <v/>
      </c>
      <c r="C56" s="2" t="str">
        <f>IF(男子入力シート２!H27&lt;&gt;"",VLOOKUP(男子入力シート!$L$2,学校番号!$A$1:$C$32,1)*100+A56,"")</f>
        <v/>
      </c>
      <c r="D56" s="2" t="str">
        <f>IF(男子入力シート２!H27&lt;&gt;"",男子入力シート２!H27,"")</f>
        <v/>
      </c>
      <c r="E56" s="2" t="str">
        <f>IF(男子入力シート２!J27&lt;&gt;"",男子入力シート２!J27,"")</f>
        <v/>
      </c>
      <c r="F56" s="2" t="str">
        <f>IF(男子入力シート２!H27&lt;&gt;"",VLOOKUP(男子入力シート!$L$2,学校番号!$A$1:$C$32,3),"")</f>
        <v/>
      </c>
      <c r="G56" s="2" t="str">
        <f>IF(男子入力シート２!I27&lt;&gt;"",男子入力シート２!I27,"")</f>
        <v/>
      </c>
      <c r="H56" s="2" t="str">
        <f>IF(男子入力シート２!K27&lt;&gt;"",男子入力シート２!K27,"")</f>
        <v/>
      </c>
    </row>
    <row r="57" spans="1:8" x14ac:dyDescent="0.15">
      <c r="A57" s="2">
        <v>40</v>
      </c>
      <c r="B57" s="2" t="str">
        <f>IF(男子入力シート２!H28&lt;&gt;"",VLOOKUP(男子入力シート!$L$2,学校番号!$A$1:$C$32,2) &amp; DBCS(A57),"")</f>
        <v/>
      </c>
      <c r="C57" s="2" t="str">
        <f>IF(男子入力シート２!H28&lt;&gt;"",VLOOKUP(男子入力シート!$L$2,学校番号!$A$1:$C$32,1)*100+A57,"")</f>
        <v/>
      </c>
      <c r="D57" s="2" t="str">
        <f>IF(男子入力シート２!H28&lt;&gt;"",男子入力シート２!H28,"")</f>
        <v/>
      </c>
      <c r="E57" s="2" t="str">
        <f>IF(男子入力シート２!J28&lt;&gt;"",男子入力シート２!J28,"")</f>
        <v/>
      </c>
      <c r="F57" s="2" t="str">
        <f>IF(男子入力シート２!H28&lt;&gt;"",VLOOKUP(男子入力シート!$L$2,学校番号!$A$1:$C$32,3),"")</f>
        <v/>
      </c>
      <c r="G57" s="2" t="str">
        <f>IF(男子入力シート２!I28&lt;&gt;"",男子入力シート２!I28,"")</f>
        <v/>
      </c>
      <c r="H57" s="2" t="str">
        <f>IF(男子入力シート２!K28&lt;&gt;"",男子入力シート２!K28,"")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C23" sqref="C23"/>
    </sheetView>
  </sheetViews>
  <sheetFormatPr defaultRowHeight="13.5" x14ac:dyDescent="0.15"/>
  <cols>
    <col min="1" max="1" width="13.625" style="2" bestFit="1" customWidth="1"/>
    <col min="2" max="2" width="9" style="2"/>
    <col min="3" max="3" width="6.5" style="2" bestFit="1" customWidth="1"/>
    <col min="4" max="4" width="13.125" style="2" bestFit="1" customWidth="1"/>
    <col min="5" max="6" width="17.25" style="2" bestFit="1" customWidth="1"/>
    <col min="7" max="16384" width="9" style="2"/>
  </cols>
  <sheetData>
    <row r="1" spans="1:6" x14ac:dyDescent="0.15">
      <c r="A1" s="6" t="s">
        <v>82</v>
      </c>
      <c r="B1" s="1" t="s">
        <v>55</v>
      </c>
      <c r="C1" s="5" t="s">
        <v>56</v>
      </c>
      <c r="D1" s="5" t="s">
        <v>60</v>
      </c>
      <c r="E1" s="1" t="s">
        <v>52</v>
      </c>
      <c r="F1" s="5" t="s">
        <v>59</v>
      </c>
    </row>
    <row r="2" spans="1:6" x14ac:dyDescent="0.15">
      <c r="A2" s="2">
        <v>1</v>
      </c>
      <c r="B2" s="2" t="str">
        <f>IF(女子入力シート!C9&lt;&gt;"",VLOOKUP(女子入力シート!$L$2,学校番号!$A$1:$C$32,2) &amp; DBCS(A2),"")</f>
        <v/>
      </c>
      <c r="C2" s="2" t="str">
        <f>IF(女子入力シート!C9&lt;&gt;"",VLOOKUP(女子入力シート!$L$2,学校番号!$A$1:$C$32,1)*100+A2,"")</f>
        <v/>
      </c>
      <c r="D2" s="2" t="str">
        <f>IF(女子入力シート!C9&lt;&gt;"",女子入力シート!C9,"")</f>
        <v/>
      </c>
      <c r="E2" s="2" t="str">
        <f>IF(女子入力シート!C9&lt;&gt;"",VLOOKUP(女子入力シート!$L$2,学校番号!$A$1:$C$32,3),"")</f>
        <v/>
      </c>
      <c r="F2" s="2" t="str">
        <f>IF(女子入力シート!D9&lt;&gt;"",女子入力シート!D9,"")</f>
        <v/>
      </c>
    </row>
    <row r="3" spans="1:6" x14ac:dyDescent="0.15">
      <c r="A3" s="2">
        <v>2</v>
      </c>
      <c r="B3" s="2" t="str">
        <f>IF(女子入力シート!C10&lt;&gt;"",VLOOKUP(女子入力シート!$L$2,学校番号!$A$1:$C$32,2) &amp; DBCS(A3),"")</f>
        <v/>
      </c>
      <c r="C3" s="2" t="str">
        <f>IF(女子入力シート!C10&lt;&gt;"",VLOOKUP(女子入力シート!$L$2,学校番号!$A$1:$C$32,1)*100+A3,"")</f>
        <v/>
      </c>
      <c r="D3" s="2" t="str">
        <f>IF(女子入力シート!C10&lt;&gt;"",女子入力シート!C10,"")</f>
        <v/>
      </c>
      <c r="E3" s="2" t="str">
        <f>IF(女子入力シート!C10&lt;&gt;"",VLOOKUP(女子入力シート!$L$2,学校番号!$A$1:$C$32,3),"")</f>
        <v/>
      </c>
      <c r="F3" s="2" t="str">
        <f>IF(女子入力シート!D10&lt;&gt;"",女子入力シート!D10,"")</f>
        <v/>
      </c>
    </row>
    <row r="4" spans="1:6" x14ac:dyDescent="0.15">
      <c r="A4" s="2">
        <v>3</v>
      </c>
      <c r="B4" s="2" t="str">
        <f>IF(女子入力シート!C11&lt;&gt;"",VLOOKUP(女子入力シート!$L$2,学校番号!$A$1:$C$32,2) &amp; DBCS(A4),"")</f>
        <v/>
      </c>
      <c r="C4" s="2" t="str">
        <f>IF(女子入力シート!C11&lt;&gt;"",VLOOKUP(女子入力シート!$L$2,学校番号!$A$1:$C$32,1)*100+A4,"")</f>
        <v/>
      </c>
      <c r="D4" s="2" t="str">
        <f>IF(女子入力シート!C11&lt;&gt;"",女子入力シート!C11,"")</f>
        <v/>
      </c>
      <c r="E4" s="2" t="str">
        <f>IF(女子入力シート!C11&lt;&gt;"",VLOOKUP(女子入力シート!$L$2,学校番号!$A$1:$C$32,3),"")</f>
        <v/>
      </c>
      <c r="F4" s="2" t="str">
        <f>IF(女子入力シート!D11&lt;&gt;"",女子入力シート!D11,"")</f>
        <v/>
      </c>
    </row>
    <row r="5" spans="1:6" x14ac:dyDescent="0.15">
      <c r="A5" s="2">
        <v>4</v>
      </c>
      <c r="B5" s="2" t="str">
        <f>IF(女子入力シート!C12&lt;&gt;"",VLOOKUP(女子入力シート!$L$2,学校番号!$A$1:$C$32,2) &amp; DBCS(A5),"")</f>
        <v/>
      </c>
      <c r="C5" s="2" t="str">
        <f>IF(女子入力シート!C12&lt;&gt;"",VLOOKUP(女子入力シート!$L$2,学校番号!$A$1:$C$32,1)*100+A5,"")</f>
        <v/>
      </c>
      <c r="D5" s="2" t="str">
        <f>IF(女子入力シート!C12&lt;&gt;"",女子入力シート!C12,"")</f>
        <v/>
      </c>
      <c r="E5" s="2" t="str">
        <f>IF(女子入力シート!C12&lt;&gt;"",VLOOKUP(女子入力シート!$L$2,学校番号!$A$1:$C$32,3),"")</f>
        <v/>
      </c>
      <c r="F5" s="2" t="str">
        <f>IF(女子入力シート!D12&lt;&gt;"",女子入力シート!D12,"")</f>
        <v/>
      </c>
    </row>
    <row r="6" spans="1:6" x14ac:dyDescent="0.15">
      <c r="A6" s="2">
        <v>5</v>
      </c>
      <c r="B6" s="2" t="str">
        <f>IF(女子入力シート!C13&lt;&gt;"",VLOOKUP(女子入力シート!$L$2,学校番号!$A$1:$C$32,2) &amp; DBCS(A6),"")</f>
        <v/>
      </c>
      <c r="C6" s="2" t="str">
        <f>IF(女子入力シート!C13&lt;&gt;"",VLOOKUP(女子入力シート!$L$2,学校番号!$A$1:$C$32,1)*100+A6,"")</f>
        <v/>
      </c>
      <c r="D6" s="2" t="str">
        <f>IF(女子入力シート!C13&lt;&gt;"",女子入力シート!C13,"")</f>
        <v/>
      </c>
      <c r="E6" s="2" t="str">
        <f>IF(女子入力シート!C13&lt;&gt;"",VLOOKUP(女子入力シート!$L$2,学校番号!$A$1:$C$32,3),"")</f>
        <v/>
      </c>
      <c r="F6" s="2" t="str">
        <f>IF(女子入力シート!D13&lt;&gt;"",女子入力シート!D13,"")</f>
        <v/>
      </c>
    </row>
    <row r="7" spans="1:6" x14ac:dyDescent="0.15">
      <c r="A7" s="2">
        <v>6</v>
      </c>
      <c r="B7" s="2" t="str">
        <f>IF(女子入力シート!C14&lt;&gt;"",VLOOKUP(女子入力シート!$L$2,学校番号!$A$1:$C$32,2) &amp; DBCS(A7),"")</f>
        <v/>
      </c>
      <c r="C7" s="2" t="str">
        <f>IF(女子入力シート!C14&lt;&gt;"",VLOOKUP(女子入力シート!$L$2,学校番号!$A$1:$C$32,1)*100+A7,"")</f>
        <v/>
      </c>
      <c r="D7" s="2" t="str">
        <f>IF(女子入力シート!C14&lt;&gt;"",女子入力シート!C14,"")</f>
        <v/>
      </c>
      <c r="E7" s="2" t="str">
        <f>IF(女子入力シート!C14&lt;&gt;"",VLOOKUP(女子入力シート!$L$2,学校番号!$A$1:$C$32,3),"")</f>
        <v/>
      </c>
      <c r="F7" s="2" t="str">
        <f>IF(女子入力シート!D14&lt;&gt;"",女子入力シート!D14,"")</f>
        <v/>
      </c>
    </row>
    <row r="8" spans="1:6" x14ac:dyDescent="0.15">
      <c r="A8" s="2">
        <v>7</v>
      </c>
      <c r="B8" s="2" t="str">
        <f>IF(女子入力シート!C15&lt;&gt;"",VLOOKUP(女子入力シート!$L$2,学校番号!$A$1:$C$32,2) &amp; DBCS(A8),"")</f>
        <v/>
      </c>
      <c r="C8" s="2" t="str">
        <f>IF(女子入力シート!C15&lt;&gt;"",VLOOKUP(女子入力シート!$L$2,学校番号!$A$1:$C$32,1)*100+A8,"")</f>
        <v/>
      </c>
      <c r="D8" s="2" t="str">
        <f>IF(女子入力シート!C15&lt;&gt;"",女子入力シート!C15,"")</f>
        <v/>
      </c>
      <c r="E8" s="2" t="str">
        <f>IF(女子入力シート!C15&lt;&gt;"",VLOOKUP(女子入力シート!$L$2,学校番号!$A$1:$C$32,3),"")</f>
        <v/>
      </c>
      <c r="F8" s="2" t="str">
        <f>IF(女子入力シート!D15&lt;&gt;"",女子入力シート!D15,"")</f>
        <v/>
      </c>
    </row>
    <row r="9" spans="1:6" x14ac:dyDescent="0.15">
      <c r="A9" s="2">
        <v>8</v>
      </c>
      <c r="B9" s="2" t="str">
        <f>IF(女子入力シート!C16&lt;&gt;"",VLOOKUP(女子入力シート!$L$2,学校番号!$A$1:$C$32,2) &amp; DBCS(A9),"")</f>
        <v/>
      </c>
      <c r="C9" s="2" t="str">
        <f>IF(女子入力シート!C16&lt;&gt;"",VLOOKUP(女子入力シート!$L$2,学校番号!$A$1:$C$32,1)*100+A9,"")</f>
        <v/>
      </c>
      <c r="D9" s="2" t="str">
        <f>IF(女子入力シート!C16&lt;&gt;"",女子入力シート!C16,"")</f>
        <v/>
      </c>
      <c r="E9" s="2" t="str">
        <f>IF(女子入力シート!C16&lt;&gt;"",VLOOKUP(女子入力シート!$L$2,学校番号!$A$1:$C$32,3),"")</f>
        <v/>
      </c>
      <c r="F9" s="2" t="str">
        <f>IF(女子入力シート!D16&lt;&gt;"",女子入力シート!D16,"")</f>
        <v/>
      </c>
    </row>
    <row r="10" spans="1:6" x14ac:dyDescent="0.15">
      <c r="A10" s="2">
        <v>9</v>
      </c>
      <c r="B10" s="2" t="str">
        <f>IF(女子入力シート!C17&lt;&gt;"",VLOOKUP(女子入力シート!$L$2,学校番号!$A$1:$C$32,2) &amp; DBCS(A10),"")</f>
        <v/>
      </c>
      <c r="C10" s="2" t="str">
        <f>IF(女子入力シート!C17&lt;&gt;"",VLOOKUP(女子入力シート!$L$2,学校番号!$A$1:$C$32,1)*100+A10,"")</f>
        <v/>
      </c>
      <c r="D10" s="2" t="str">
        <f>IF(女子入力シート!C17&lt;&gt;"",女子入力シート!C17,"")</f>
        <v/>
      </c>
      <c r="E10" s="2" t="str">
        <f>IF(女子入力シート!C17&lt;&gt;"",VLOOKUP(女子入力シート!$L$2,学校番号!$A$1:$C$32,3),"")</f>
        <v/>
      </c>
      <c r="F10" s="2" t="str">
        <f>IF(女子入力シート!D17&lt;&gt;"",女子入力シート!D17,"")</f>
        <v/>
      </c>
    </row>
    <row r="11" spans="1:6" x14ac:dyDescent="0.15">
      <c r="A11" s="2">
        <v>10</v>
      </c>
      <c r="B11" s="2" t="str">
        <f>IF(女子入力シート!C18&lt;&gt;"",VLOOKUP(女子入力シート!$L$2,学校番号!$A$1:$C$32,2) &amp; DBCS(A11),"")</f>
        <v/>
      </c>
      <c r="C11" s="2" t="str">
        <f>IF(女子入力シート!C18&lt;&gt;"",VLOOKUP(女子入力シート!$L$2,学校番号!$A$1:$C$32,1)*100+A11,"")</f>
        <v/>
      </c>
      <c r="D11" s="2" t="str">
        <f>IF(女子入力シート!C18&lt;&gt;"",女子入力シート!C18,"")</f>
        <v/>
      </c>
      <c r="E11" s="2" t="str">
        <f>IF(女子入力シート!C18&lt;&gt;"",VLOOKUP(女子入力シート!$L$2,学校番号!$A$1:$C$32,3),"")</f>
        <v/>
      </c>
      <c r="F11" s="2" t="str">
        <f>IF(女子入力シート!D18&lt;&gt;"",女子入力シート!D18,"")</f>
        <v/>
      </c>
    </row>
    <row r="12" spans="1:6" x14ac:dyDescent="0.15">
      <c r="A12" s="2">
        <v>11</v>
      </c>
      <c r="B12" s="2" t="str">
        <f>IF(女子入力シート!C19&lt;&gt;"",VLOOKUP(女子入力シート!$L$2,学校番号!$A$1:$C$32,2) &amp; DBCS(A12),"")</f>
        <v/>
      </c>
      <c r="C12" s="2" t="str">
        <f>IF(女子入力シート!C19&lt;&gt;"",VLOOKUP(女子入力シート!$L$2,学校番号!$A$1:$C$32,1)*100+A12,"")</f>
        <v/>
      </c>
      <c r="D12" s="2" t="str">
        <f>IF(女子入力シート!C19&lt;&gt;"",女子入力シート!C19,"")</f>
        <v/>
      </c>
      <c r="E12" s="2" t="str">
        <f>IF(女子入力シート!C19&lt;&gt;"",VLOOKUP(女子入力シート!$L$2,学校番号!$A$1:$C$32,3),"")</f>
        <v/>
      </c>
      <c r="F12" s="2" t="str">
        <f>IF(女子入力シート!D19&lt;&gt;"",女子入力シート!D19,"")</f>
        <v/>
      </c>
    </row>
    <row r="13" spans="1:6" x14ac:dyDescent="0.15">
      <c r="A13" s="2">
        <v>12</v>
      </c>
      <c r="B13" s="2" t="str">
        <f>IF(女子入力シート!C20&lt;&gt;"",VLOOKUP(女子入力シート!$L$2,学校番号!$A$1:$C$32,2) &amp; DBCS(A13),"")</f>
        <v/>
      </c>
      <c r="C13" s="2" t="str">
        <f>IF(女子入力シート!C20&lt;&gt;"",VLOOKUP(女子入力シート!$L$2,学校番号!$A$1:$C$32,1)*100+A13,"")</f>
        <v/>
      </c>
      <c r="D13" s="2" t="str">
        <f>IF(女子入力シート!C20&lt;&gt;"",女子入力シート!C20,"")</f>
        <v/>
      </c>
      <c r="E13" s="2" t="str">
        <f>IF(女子入力シート!C20&lt;&gt;"",VLOOKUP(女子入力シート!$L$2,学校番号!$A$1:$C$32,3),"")</f>
        <v/>
      </c>
      <c r="F13" s="2" t="str">
        <f>IF(女子入力シート!D20&lt;&gt;"",女子入力シート!D20,"")</f>
        <v/>
      </c>
    </row>
    <row r="14" spans="1:6" x14ac:dyDescent="0.15">
      <c r="A14" s="2">
        <v>13</v>
      </c>
      <c r="B14" s="2" t="str">
        <f>IF(女子入力シート!C21&lt;&gt;"",VLOOKUP(女子入力シート!$L$2,学校番号!$A$1:$C$32,2) &amp; DBCS(A14),"")</f>
        <v/>
      </c>
      <c r="C14" s="2" t="str">
        <f>IF(女子入力シート!C21&lt;&gt;"",VLOOKUP(女子入力シート!$L$2,学校番号!$A$1:$C$32,1)*100+A14,"")</f>
        <v/>
      </c>
      <c r="D14" s="2" t="str">
        <f>IF(女子入力シート!C21&lt;&gt;"",女子入力シート!C21,"")</f>
        <v/>
      </c>
      <c r="E14" s="2" t="str">
        <f>IF(女子入力シート!C21&lt;&gt;"",VLOOKUP(女子入力シート!$L$2,学校番号!$A$1:$C$32,3),"")</f>
        <v/>
      </c>
      <c r="F14" s="2" t="str">
        <f>IF(女子入力シート!D21&lt;&gt;"",女子入力シート!D21,"")</f>
        <v/>
      </c>
    </row>
    <row r="15" spans="1:6" x14ac:dyDescent="0.15">
      <c r="A15" s="2">
        <v>14</v>
      </c>
      <c r="B15" s="2" t="str">
        <f>IF(女子入力シート!C22&lt;&gt;"",VLOOKUP(女子入力シート!$L$2,学校番号!$A$1:$C$32,2) &amp; DBCS(A15),"")</f>
        <v/>
      </c>
      <c r="C15" s="2" t="str">
        <f>IF(女子入力シート!C22&lt;&gt;"",VLOOKUP(女子入力シート!$L$2,学校番号!$A$1:$C$32,1)*100+A15,"")</f>
        <v/>
      </c>
      <c r="D15" s="2" t="str">
        <f>IF(女子入力シート!C22&lt;&gt;"",女子入力シート!C22,"")</f>
        <v/>
      </c>
      <c r="E15" s="2" t="str">
        <f>IF(女子入力シート!C22&lt;&gt;"",VLOOKUP(女子入力シート!$L$2,学校番号!$A$1:$C$32,3),"")</f>
        <v/>
      </c>
      <c r="F15" s="2" t="str">
        <f>IF(女子入力シート!D22&lt;&gt;"",女子入力シート!D22,"")</f>
        <v/>
      </c>
    </row>
    <row r="16" spans="1:6" x14ac:dyDescent="0.15">
      <c r="A16" s="2">
        <v>15</v>
      </c>
      <c r="B16" s="2" t="str">
        <f>IF(女子入力シート!C23&lt;&gt;"",VLOOKUP(女子入力シート!$L$2,学校番号!$A$1:$C$32,2) &amp; DBCS(A16),"")</f>
        <v/>
      </c>
      <c r="C16" s="2" t="str">
        <f>IF(女子入力シート!C23&lt;&gt;"",VLOOKUP(女子入力シート!$L$2,学校番号!$A$1:$C$32,1)*100+A16,"")</f>
        <v/>
      </c>
      <c r="D16" s="2" t="str">
        <f>IF(女子入力シート!C23&lt;&gt;"",女子入力シート!C23,"")</f>
        <v/>
      </c>
      <c r="E16" s="2" t="str">
        <f>IF(女子入力シート!C23&lt;&gt;"",VLOOKUP(女子入力シート!$L$2,学校番号!$A$1:$C$32,3),"")</f>
        <v/>
      </c>
      <c r="F16" s="2" t="str">
        <f>IF(女子入力シート!D23&lt;&gt;"",女子入力シート!D23,"")</f>
        <v/>
      </c>
    </row>
    <row r="17" spans="1:8" x14ac:dyDescent="0.15">
      <c r="A17" s="2">
        <v>16</v>
      </c>
      <c r="B17" s="2" t="str">
        <f>IF(女子入力シート!C24&lt;&gt;"",VLOOKUP(女子入力シート!$L$2,学校番号!$A$1:$C$32,2) &amp; DBCS(A17),"")</f>
        <v/>
      </c>
      <c r="C17" s="2" t="str">
        <f>IF(女子入力シート!C24&lt;&gt;"",VLOOKUP(女子入力シート!$L$2,学校番号!$A$1:$C$32,1)*100+A17,"")</f>
        <v/>
      </c>
      <c r="D17" s="2" t="str">
        <f>IF(女子入力シート!C24&lt;&gt;"",女子入力シート!C24,"")</f>
        <v/>
      </c>
      <c r="E17" s="2" t="str">
        <f>IF(女子入力シート!C24&lt;&gt;"",VLOOKUP(女子入力シート!$L$2,学校番号!$A$1:$C$32,3),"")</f>
        <v/>
      </c>
      <c r="F17" s="2" t="str">
        <f>IF(女子入力シート!D24&lt;&gt;"",女子入力シート!D24,"")</f>
        <v/>
      </c>
    </row>
    <row r="18" spans="1:8" x14ac:dyDescent="0.15">
      <c r="A18" s="2">
        <v>17</v>
      </c>
      <c r="B18" s="2" t="str">
        <f>IF(女子入力シート!C25&lt;&gt;"",VLOOKUP(女子入力シート!$L$2,学校番号!$A$1:$C$32,2) &amp; DBCS(A18),"")</f>
        <v/>
      </c>
      <c r="C18" s="2" t="str">
        <f>IF(女子入力シート!C25&lt;&gt;"",VLOOKUP(女子入力シート!$L$2,学校番号!$A$1:$C$32,1)*100+A18,"")</f>
        <v/>
      </c>
      <c r="D18" s="2" t="str">
        <f>IF(女子入力シート!C25&lt;&gt;"",女子入力シート!C25,"")</f>
        <v/>
      </c>
      <c r="E18" s="2" t="str">
        <f>IF(女子入力シート!C25&lt;&gt;"",VLOOKUP(女子入力シート!$L$2,学校番号!$A$1:$C$32,3),"")</f>
        <v/>
      </c>
      <c r="F18" s="2" t="str">
        <f>IF(女子入力シート!D25&lt;&gt;"",女子入力シート!D25,"")</f>
        <v/>
      </c>
    </row>
    <row r="19" spans="1:8" x14ac:dyDescent="0.15">
      <c r="A19" s="2">
        <v>18</v>
      </c>
      <c r="B19" s="2" t="str">
        <f>IF(女子入力シート!C26&lt;&gt;"",VLOOKUP(女子入力シート!$L$2,学校番号!$A$1:$C$32,2) &amp; DBCS(A19),"")</f>
        <v/>
      </c>
      <c r="C19" s="2" t="str">
        <f>IF(女子入力シート!C26&lt;&gt;"",VLOOKUP(女子入力シート!$L$2,学校番号!$A$1:$C$32,1)*100+A19,"")</f>
        <v/>
      </c>
      <c r="D19" s="2" t="str">
        <f>IF(女子入力シート!C26&lt;&gt;"",女子入力シート!C26,"")</f>
        <v/>
      </c>
      <c r="E19" s="2" t="str">
        <f>IF(女子入力シート!C26&lt;&gt;"",VLOOKUP(女子入力シート!$L$2,学校番号!$A$1:$C$32,3),"")</f>
        <v/>
      </c>
      <c r="F19" s="2" t="str">
        <f>IF(女子入力シート!D26&lt;&gt;"",女子入力シート!D26,"")</f>
        <v/>
      </c>
    </row>
    <row r="20" spans="1:8" x14ac:dyDescent="0.15">
      <c r="A20" s="2">
        <v>19</v>
      </c>
      <c r="B20" s="2" t="str">
        <f>IF(女子入力シート!C27&lt;&gt;"",VLOOKUP(女子入力シート!$L$2,学校番号!$A$1:$C$32,2) &amp; DBCS(A20),"")</f>
        <v/>
      </c>
      <c r="C20" s="2" t="str">
        <f>IF(女子入力シート!C27&lt;&gt;"",VLOOKUP(女子入力シート!$L$2,学校番号!$A$1:$C$32,1)*100+A20,"")</f>
        <v/>
      </c>
      <c r="D20" s="2" t="str">
        <f>IF(女子入力シート!C27&lt;&gt;"",女子入力シート!C27,"")</f>
        <v/>
      </c>
      <c r="E20" s="2" t="str">
        <f>IF(女子入力シート!C27&lt;&gt;"",VLOOKUP(女子入力シート!$L$2,学校番号!$A$1:$C$32,3),"")</f>
        <v/>
      </c>
      <c r="F20" s="2" t="str">
        <f>IF(女子入力シート!D27&lt;&gt;"",女子入力シート!D27,"")</f>
        <v/>
      </c>
    </row>
    <row r="21" spans="1:8" x14ac:dyDescent="0.15">
      <c r="A21" s="2">
        <v>20</v>
      </c>
      <c r="B21" s="2" t="str">
        <f>IF(女子入力シート!C28&lt;&gt;"",VLOOKUP(女子入力シート!$L$2,学校番号!$A$1:$C$32,2) &amp; DBCS(A21),"")</f>
        <v/>
      </c>
      <c r="C21" s="2" t="str">
        <f>IF(女子入力シート!C28&lt;&gt;"",VLOOKUP(女子入力シート!$L$2,学校番号!$A$1:$C$32,1)*100+A21,"")</f>
        <v/>
      </c>
      <c r="D21" s="2" t="str">
        <f>IF(女子入力シート!C28&lt;&gt;"",女子入力シート!C28,"")</f>
        <v/>
      </c>
      <c r="E21" s="2" t="str">
        <f>IF(女子入力シート!C28&lt;&gt;"",VLOOKUP(女子入力シート!$L$2,学校番号!$A$1:$C$32,3),"")</f>
        <v/>
      </c>
      <c r="F21" s="2" t="str">
        <f>IF(女子入力シート!D28&lt;&gt;"",女子入力シート!D28,"")</f>
        <v/>
      </c>
    </row>
    <row r="22" spans="1:8" x14ac:dyDescent="0.15">
      <c r="A22" s="4" t="s">
        <v>83</v>
      </c>
      <c r="B22" s="1" t="s">
        <v>55</v>
      </c>
      <c r="C22" s="5" t="s">
        <v>56</v>
      </c>
      <c r="D22" s="5" t="s">
        <v>57</v>
      </c>
      <c r="E22" s="5" t="s">
        <v>58</v>
      </c>
      <c r="F22" s="1" t="s">
        <v>52</v>
      </c>
      <c r="G22" s="5" t="s">
        <v>61</v>
      </c>
      <c r="H22" s="5" t="s">
        <v>62</v>
      </c>
    </row>
    <row r="23" spans="1:8" x14ac:dyDescent="0.15">
      <c r="A23" s="2">
        <v>1</v>
      </c>
      <c r="B23" s="2" t="str">
        <f>IF(女子入力シート!H9&lt;&gt;"",VLOOKUP(女子入力シート!$L$2,学校番号!$A$1:$C$32,2) &amp; DBCS(A23),"")</f>
        <v/>
      </c>
      <c r="C23" s="2" t="str">
        <f>IF(女子入力シート!H9&lt;&gt;"",VLOOKUP(女子入力シート!$L$2,学校番号!$A$1:$C$32,1)*100+A23,"")</f>
        <v/>
      </c>
      <c r="D23" s="2" t="str">
        <f>IF(女子入力シート!H9&lt;&gt;"",女子入力シート!H9,"")</f>
        <v/>
      </c>
      <c r="E23" s="2" t="str">
        <f>IF(女子入力シート!J9&lt;&gt;"",女子入力シート!J9,"")</f>
        <v/>
      </c>
      <c r="F23" s="2" t="str">
        <f>IF(女子入力シート!H9&lt;&gt;"",VLOOKUP(女子入力シート!$L$2,学校番号!$A$1:$C$32,3),"")</f>
        <v/>
      </c>
      <c r="G23" s="2" t="str">
        <f>IF(女子入力シート!I9&lt;&gt;"",女子入力シート!I9,"")</f>
        <v/>
      </c>
      <c r="H23" s="2" t="str">
        <f>IF(女子入力シート!K9&lt;&gt;"",女子入力シート!K9,"")</f>
        <v/>
      </c>
    </row>
    <row r="24" spans="1:8" x14ac:dyDescent="0.15">
      <c r="A24" s="2">
        <v>2</v>
      </c>
      <c r="B24" s="2" t="str">
        <f>IF(女子入力シート!H10&lt;&gt;"",VLOOKUP(女子入力シート!$L$2,学校番号!$A$1:$C$32,2) &amp; DBCS(A24),"")</f>
        <v/>
      </c>
      <c r="C24" s="2" t="str">
        <f>IF(女子入力シート!H10&lt;&gt;"",VLOOKUP(女子入力シート!$L$2,学校番号!$A$1:$C$32,1)*100+A24,"")</f>
        <v/>
      </c>
      <c r="D24" s="2" t="str">
        <f>IF(女子入力シート!H10&lt;&gt;"",女子入力シート!H10,"")</f>
        <v/>
      </c>
      <c r="E24" s="2" t="str">
        <f>IF(女子入力シート!J10&lt;&gt;"",女子入力シート!J10,"")</f>
        <v/>
      </c>
      <c r="F24" s="2" t="str">
        <f>IF(女子入力シート!H10&lt;&gt;"",VLOOKUP(女子入力シート!$L$2,学校番号!$A$1:$C$32,3),"")</f>
        <v/>
      </c>
      <c r="G24" s="2" t="str">
        <f>IF(女子入力シート!I10&lt;&gt;"",女子入力シート!I10,"")</f>
        <v/>
      </c>
      <c r="H24" s="2" t="str">
        <f>IF(女子入力シート!K10&lt;&gt;"",女子入力シート!K10,"")</f>
        <v/>
      </c>
    </row>
    <row r="25" spans="1:8" x14ac:dyDescent="0.15">
      <c r="A25" s="2">
        <v>3</v>
      </c>
      <c r="B25" s="2" t="str">
        <f>IF(女子入力シート!H11&lt;&gt;"",VLOOKUP(女子入力シート!$L$2,学校番号!$A$1:$C$32,2) &amp; DBCS(A25),"")</f>
        <v/>
      </c>
      <c r="C25" s="2" t="str">
        <f>IF(女子入力シート!H11&lt;&gt;"",VLOOKUP(女子入力シート!$L$2,学校番号!$A$1:$C$32,1)*100+A25,"")</f>
        <v/>
      </c>
      <c r="D25" s="2" t="str">
        <f>IF(女子入力シート!H11&lt;&gt;"",女子入力シート!H11,"")</f>
        <v/>
      </c>
      <c r="E25" s="2" t="str">
        <f>IF(女子入力シート!J11&lt;&gt;"",女子入力シート!J11,"")</f>
        <v/>
      </c>
      <c r="F25" s="2" t="str">
        <f>IF(女子入力シート!H11&lt;&gt;"",VLOOKUP(女子入力シート!$L$2,学校番号!$A$1:$C$32,3),"")</f>
        <v/>
      </c>
      <c r="G25" s="2" t="str">
        <f>IF(女子入力シート!I11&lt;&gt;"",女子入力シート!I11,"")</f>
        <v/>
      </c>
      <c r="H25" s="2" t="str">
        <f>IF(女子入力シート!K11&lt;&gt;"",女子入力シート!K11,"")</f>
        <v/>
      </c>
    </row>
    <row r="26" spans="1:8" x14ac:dyDescent="0.15">
      <c r="A26" s="2">
        <v>4</v>
      </c>
      <c r="B26" s="2" t="str">
        <f>IF(女子入力シート!H12&lt;&gt;"",VLOOKUP(女子入力シート!$L$2,学校番号!$A$1:$C$32,2) &amp; DBCS(A26),"")</f>
        <v/>
      </c>
      <c r="C26" s="2" t="str">
        <f>IF(女子入力シート!H12&lt;&gt;"",VLOOKUP(女子入力シート!$L$2,学校番号!$A$1:$C$32,1)*100+A26,"")</f>
        <v/>
      </c>
      <c r="D26" s="2" t="str">
        <f>IF(女子入力シート!H12&lt;&gt;"",女子入力シート!H12,"")</f>
        <v/>
      </c>
      <c r="E26" s="2" t="str">
        <f>IF(女子入力シート!J12&lt;&gt;"",女子入力シート!J12,"")</f>
        <v/>
      </c>
      <c r="F26" s="2" t="str">
        <f>IF(女子入力シート!H12&lt;&gt;"",VLOOKUP(女子入力シート!$L$2,学校番号!$A$1:$C$32,3),"")</f>
        <v/>
      </c>
      <c r="G26" s="2" t="str">
        <f>IF(女子入力シート!I12&lt;&gt;"",女子入力シート!I12,"")</f>
        <v/>
      </c>
      <c r="H26" s="2" t="str">
        <f>IF(女子入力シート!K12&lt;&gt;"",女子入力シート!K12,"")</f>
        <v/>
      </c>
    </row>
    <row r="27" spans="1:8" x14ac:dyDescent="0.15">
      <c r="A27" s="2">
        <v>5</v>
      </c>
      <c r="B27" s="2" t="str">
        <f>IF(女子入力シート!H13&lt;&gt;"",VLOOKUP(女子入力シート!$L$2,学校番号!$A$1:$C$32,2) &amp; DBCS(A27),"")</f>
        <v/>
      </c>
      <c r="C27" s="2" t="str">
        <f>IF(女子入力シート!H13&lt;&gt;"",VLOOKUP(女子入力シート!$L$2,学校番号!$A$1:$C$32,1)*100+A27,"")</f>
        <v/>
      </c>
      <c r="D27" s="2" t="str">
        <f>IF(女子入力シート!H13&lt;&gt;"",女子入力シート!H13,"")</f>
        <v/>
      </c>
      <c r="E27" s="2" t="str">
        <f>IF(女子入力シート!J13&lt;&gt;"",女子入力シート!J13,"")</f>
        <v/>
      </c>
      <c r="F27" s="2" t="str">
        <f>IF(女子入力シート!H13&lt;&gt;"",VLOOKUP(女子入力シート!$L$2,学校番号!$A$1:$C$32,3),"")</f>
        <v/>
      </c>
      <c r="G27" s="2" t="str">
        <f>IF(女子入力シート!I13&lt;&gt;"",女子入力シート!I13,"")</f>
        <v/>
      </c>
      <c r="H27" s="2" t="str">
        <f>IF(女子入力シート!K13&lt;&gt;"",女子入力シート!K13,"")</f>
        <v/>
      </c>
    </row>
    <row r="28" spans="1:8" x14ac:dyDescent="0.15">
      <c r="A28" s="2">
        <v>6</v>
      </c>
      <c r="B28" s="2" t="str">
        <f>IF(女子入力シート!H14&lt;&gt;"",VLOOKUP(女子入力シート!$L$2,学校番号!$A$1:$C$32,2) &amp; DBCS(A28),"")</f>
        <v/>
      </c>
      <c r="C28" s="2" t="str">
        <f>IF(女子入力シート!H14&lt;&gt;"",VLOOKUP(女子入力シート!$L$2,学校番号!$A$1:$C$32,1)*100+A28,"")</f>
        <v/>
      </c>
      <c r="D28" s="2" t="str">
        <f>IF(女子入力シート!H14&lt;&gt;"",女子入力シート!H14,"")</f>
        <v/>
      </c>
      <c r="E28" s="2" t="str">
        <f>IF(女子入力シート!J14&lt;&gt;"",女子入力シート!J14,"")</f>
        <v/>
      </c>
      <c r="F28" s="2" t="str">
        <f>IF(女子入力シート!H14&lt;&gt;"",VLOOKUP(女子入力シート!$L$2,学校番号!$A$1:$C$32,3),"")</f>
        <v/>
      </c>
      <c r="G28" s="2" t="str">
        <f>IF(女子入力シート!I14&lt;&gt;"",女子入力シート!I14,"")</f>
        <v/>
      </c>
      <c r="H28" s="2" t="str">
        <f>IF(女子入力シート!K14&lt;&gt;"",女子入力シート!K14,"")</f>
        <v/>
      </c>
    </row>
    <row r="29" spans="1:8" x14ac:dyDescent="0.15">
      <c r="A29" s="2">
        <v>7</v>
      </c>
      <c r="B29" s="2" t="str">
        <f>IF(女子入力シート!H15&lt;&gt;"",VLOOKUP(女子入力シート!$L$2,学校番号!$A$1:$C$32,2) &amp; DBCS(A29),"")</f>
        <v/>
      </c>
      <c r="C29" s="2" t="str">
        <f>IF(女子入力シート!H15&lt;&gt;"",VLOOKUP(女子入力シート!$L$2,学校番号!$A$1:$C$32,1)*100+A29,"")</f>
        <v/>
      </c>
      <c r="D29" s="2" t="str">
        <f>IF(女子入力シート!H15&lt;&gt;"",女子入力シート!H15,"")</f>
        <v/>
      </c>
      <c r="E29" s="2" t="str">
        <f>IF(女子入力シート!J15&lt;&gt;"",女子入力シート!J15,"")</f>
        <v/>
      </c>
      <c r="F29" s="2" t="str">
        <f>IF(女子入力シート!H15&lt;&gt;"",VLOOKUP(女子入力シート!$L$2,学校番号!$A$1:$C$32,3),"")</f>
        <v/>
      </c>
      <c r="G29" s="2" t="str">
        <f>IF(女子入力シート!I15&lt;&gt;"",女子入力シート!I15,"")</f>
        <v/>
      </c>
      <c r="H29" s="2" t="str">
        <f>IF(女子入力シート!K15&lt;&gt;"",女子入力シート!K15,"")</f>
        <v/>
      </c>
    </row>
    <row r="30" spans="1:8" x14ac:dyDescent="0.15">
      <c r="A30" s="2">
        <v>8</v>
      </c>
      <c r="B30" s="2" t="str">
        <f>IF(女子入力シート!H16&lt;&gt;"",VLOOKUP(女子入力シート!$L$2,学校番号!$A$1:$C$32,2) &amp; DBCS(A30),"")</f>
        <v/>
      </c>
      <c r="C30" s="2" t="str">
        <f>IF(女子入力シート!H16&lt;&gt;"",VLOOKUP(女子入力シート!$L$2,学校番号!$A$1:$C$32,1)*100+A30,"")</f>
        <v/>
      </c>
      <c r="D30" s="2" t="str">
        <f>IF(女子入力シート!H16&lt;&gt;"",女子入力シート!H16,"")</f>
        <v/>
      </c>
      <c r="E30" s="2" t="str">
        <f>IF(女子入力シート!J16&lt;&gt;"",女子入力シート!J16,"")</f>
        <v/>
      </c>
      <c r="F30" s="2" t="str">
        <f>IF(女子入力シート!H16&lt;&gt;"",VLOOKUP(女子入力シート!$L$2,学校番号!$A$1:$C$32,3),"")</f>
        <v/>
      </c>
      <c r="G30" s="2" t="str">
        <f>IF(女子入力シート!I16&lt;&gt;"",女子入力シート!I16,"")</f>
        <v/>
      </c>
      <c r="H30" s="2" t="str">
        <f>IF(女子入力シート!K16&lt;&gt;"",女子入力シート!K16,"")</f>
        <v/>
      </c>
    </row>
    <row r="31" spans="1:8" x14ac:dyDescent="0.15">
      <c r="A31" s="2">
        <v>9</v>
      </c>
      <c r="B31" s="2" t="str">
        <f>IF(女子入力シート!H17&lt;&gt;"",VLOOKUP(女子入力シート!$L$2,学校番号!$A$1:$C$32,2) &amp; DBCS(A31),"")</f>
        <v/>
      </c>
      <c r="C31" s="2" t="str">
        <f>IF(女子入力シート!H17&lt;&gt;"",VLOOKUP(女子入力シート!$L$2,学校番号!$A$1:$C$32,1)*100+A31,"")</f>
        <v/>
      </c>
      <c r="D31" s="2" t="str">
        <f>IF(女子入力シート!H17&lt;&gt;"",女子入力シート!H17,"")</f>
        <v/>
      </c>
      <c r="E31" s="2" t="str">
        <f>IF(女子入力シート!J17&lt;&gt;"",女子入力シート!J17,"")</f>
        <v/>
      </c>
      <c r="F31" s="2" t="str">
        <f>IF(女子入力シート!H17&lt;&gt;"",VLOOKUP(女子入力シート!$L$2,学校番号!$A$1:$C$32,3),"")</f>
        <v/>
      </c>
      <c r="G31" s="2" t="str">
        <f>IF(女子入力シート!I17&lt;&gt;"",女子入力シート!I17,"")</f>
        <v/>
      </c>
      <c r="H31" s="2" t="str">
        <f>IF(女子入力シート!K17&lt;&gt;"",女子入力シート!K17,"")</f>
        <v/>
      </c>
    </row>
    <row r="32" spans="1:8" x14ac:dyDescent="0.15">
      <c r="A32" s="2">
        <v>10</v>
      </c>
      <c r="B32" s="2" t="str">
        <f>IF(女子入力シート!H18&lt;&gt;"",VLOOKUP(女子入力シート!$L$2,学校番号!$A$1:$C$32,2) &amp; DBCS(A32),"")</f>
        <v/>
      </c>
      <c r="C32" s="2" t="str">
        <f>IF(女子入力シート!H18&lt;&gt;"",VLOOKUP(女子入力シート!$L$2,学校番号!$A$1:$C$32,1)*100+A32,"")</f>
        <v/>
      </c>
      <c r="D32" s="2" t="str">
        <f>IF(女子入力シート!H18&lt;&gt;"",女子入力シート!H18,"")</f>
        <v/>
      </c>
      <c r="E32" s="2" t="str">
        <f>IF(女子入力シート!J18&lt;&gt;"",女子入力シート!J18,"")</f>
        <v/>
      </c>
      <c r="F32" s="2" t="str">
        <f>IF(女子入力シート!H18&lt;&gt;"",VLOOKUP(女子入力シート!$L$2,学校番号!$A$1:$C$32,3),"")</f>
        <v/>
      </c>
      <c r="G32" s="2" t="str">
        <f>IF(女子入力シート!I18&lt;&gt;"",女子入力シート!I18,"")</f>
        <v/>
      </c>
      <c r="H32" s="2" t="str">
        <f>IF(女子入力シート!K18&lt;&gt;"",女子入力シート!K18,"")</f>
        <v/>
      </c>
    </row>
    <row r="33" spans="1:8" x14ac:dyDescent="0.15">
      <c r="A33" s="2">
        <v>11</v>
      </c>
      <c r="B33" s="2" t="str">
        <f>IF(女子入力シート!H19&lt;&gt;"",VLOOKUP(女子入力シート!$L$2,学校番号!$A$1:$C$32,2) &amp; DBCS(A33),"")</f>
        <v/>
      </c>
      <c r="C33" s="2" t="str">
        <f>IF(女子入力シート!H19&lt;&gt;"",VLOOKUP(女子入力シート!$L$2,学校番号!$A$1:$C$32,1)*100+A33,"")</f>
        <v/>
      </c>
      <c r="D33" s="2" t="str">
        <f>IF(女子入力シート!H19&lt;&gt;"",女子入力シート!H19,"")</f>
        <v/>
      </c>
      <c r="E33" s="2" t="str">
        <f>IF(女子入力シート!J19&lt;&gt;"",女子入力シート!J19,"")</f>
        <v/>
      </c>
      <c r="F33" s="2" t="str">
        <f>IF(女子入力シート!H19&lt;&gt;"",VLOOKUP(女子入力シート!$L$2,学校番号!$A$1:$C$32,3),"")</f>
        <v/>
      </c>
      <c r="G33" s="2" t="str">
        <f>IF(女子入力シート!I19&lt;&gt;"",女子入力シート!I19,"")</f>
        <v/>
      </c>
      <c r="H33" s="2" t="str">
        <f>IF(女子入力シート!K19&lt;&gt;"",女子入力シート!K19,"")</f>
        <v/>
      </c>
    </row>
    <row r="34" spans="1:8" x14ac:dyDescent="0.15">
      <c r="A34" s="2">
        <v>12</v>
      </c>
      <c r="B34" s="2" t="str">
        <f>IF(女子入力シート!H20&lt;&gt;"",VLOOKUP(女子入力シート!$L$2,学校番号!$A$1:$C$32,2) &amp; DBCS(A34),"")</f>
        <v/>
      </c>
      <c r="C34" s="2" t="str">
        <f>IF(女子入力シート!H20&lt;&gt;"",VLOOKUP(女子入力シート!$L$2,学校番号!$A$1:$C$32,1)*100+A34,"")</f>
        <v/>
      </c>
      <c r="D34" s="2" t="str">
        <f>IF(女子入力シート!H20&lt;&gt;"",女子入力シート!H20,"")</f>
        <v/>
      </c>
      <c r="E34" s="2" t="str">
        <f>IF(女子入力シート!J20&lt;&gt;"",女子入力シート!J20,"")</f>
        <v/>
      </c>
      <c r="F34" s="2" t="str">
        <f>IF(女子入力シート!H20&lt;&gt;"",VLOOKUP(女子入力シート!$L$2,学校番号!$A$1:$C$32,3),"")</f>
        <v/>
      </c>
      <c r="G34" s="2" t="str">
        <f>IF(女子入力シート!I20&lt;&gt;"",女子入力シート!I20,"")</f>
        <v/>
      </c>
      <c r="H34" s="2" t="str">
        <f>IF(女子入力シート!K20&lt;&gt;"",女子入力シート!K20,"")</f>
        <v/>
      </c>
    </row>
    <row r="35" spans="1:8" x14ac:dyDescent="0.15">
      <c r="A35" s="2">
        <v>13</v>
      </c>
      <c r="B35" s="2" t="str">
        <f>IF(女子入力シート!H21&lt;&gt;"",VLOOKUP(女子入力シート!$L$2,学校番号!$A$1:$C$32,2) &amp; DBCS(A35),"")</f>
        <v/>
      </c>
      <c r="C35" s="2" t="str">
        <f>IF(女子入力シート!H21&lt;&gt;"",VLOOKUP(女子入力シート!$L$2,学校番号!$A$1:$C$32,1)*100+A35,"")</f>
        <v/>
      </c>
      <c r="D35" s="2" t="str">
        <f>IF(女子入力シート!H21&lt;&gt;"",女子入力シート!H21,"")</f>
        <v/>
      </c>
      <c r="E35" s="2" t="str">
        <f>IF(女子入力シート!J21&lt;&gt;"",女子入力シート!J21,"")</f>
        <v/>
      </c>
      <c r="F35" s="2" t="str">
        <f>IF(女子入力シート!H21&lt;&gt;"",VLOOKUP(女子入力シート!$L$2,学校番号!$A$1:$C$32,3),"")</f>
        <v/>
      </c>
      <c r="G35" s="2" t="str">
        <f>IF(女子入力シート!I21&lt;&gt;"",女子入力シート!I21,"")</f>
        <v/>
      </c>
      <c r="H35" s="2" t="str">
        <f>IF(女子入力シート!K21&lt;&gt;"",女子入力シート!K21,"")</f>
        <v/>
      </c>
    </row>
    <row r="36" spans="1:8" x14ac:dyDescent="0.15">
      <c r="A36" s="2">
        <v>14</v>
      </c>
      <c r="B36" s="2" t="str">
        <f>IF(女子入力シート!H22&lt;&gt;"",VLOOKUP(女子入力シート!$L$2,学校番号!$A$1:$C$32,2) &amp; DBCS(A36),"")</f>
        <v/>
      </c>
      <c r="C36" s="2" t="str">
        <f>IF(女子入力シート!H22&lt;&gt;"",VLOOKUP(女子入力シート!$L$2,学校番号!$A$1:$C$32,1)*100+A36,"")</f>
        <v/>
      </c>
      <c r="D36" s="2" t="str">
        <f>IF(女子入力シート!H22&lt;&gt;"",女子入力シート!H22,"")</f>
        <v/>
      </c>
      <c r="E36" s="2" t="str">
        <f>IF(女子入力シート!J22&lt;&gt;"",女子入力シート!J22,"")</f>
        <v/>
      </c>
      <c r="F36" s="2" t="str">
        <f>IF(女子入力シート!H22&lt;&gt;"",VLOOKUP(女子入力シート!$L$2,学校番号!$A$1:$C$32,3),"")</f>
        <v/>
      </c>
      <c r="G36" s="2" t="str">
        <f>IF(女子入力シート!I22&lt;&gt;"",女子入力シート!I22,"")</f>
        <v/>
      </c>
      <c r="H36" s="2" t="str">
        <f>IF(女子入力シート!K22&lt;&gt;"",女子入力シート!K22,"")</f>
        <v/>
      </c>
    </row>
    <row r="37" spans="1:8" x14ac:dyDescent="0.15">
      <c r="A37" s="2">
        <v>15</v>
      </c>
      <c r="B37" s="2" t="str">
        <f>IF(女子入力シート!H23&lt;&gt;"",VLOOKUP(女子入力シート!$L$2,学校番号!$A$1:$C$32,2) &amp; DBCS(A37),"")</f>
        <v/>
      </c>
      <c r="C37" s="2" t="str">
        <f>IF(女子入力シート!H23&lt;&gt;"",VLOOKUP(女子入力シート!$L$2,学校番号!$A$1:$C$32,1)*100+A37,"")</f>
        <v/>
      </c>
      <c r="D37" s="2" t="str">
        <f>IF(女子入力シート!H23&lt;&gt;"",女子入力シート!H23,"")</f>
        <v/>
      </c>
      <c r="E37" s="2" t="str">
        <f>IF(女子入力シート!J23&lt;&gt;"",女子入力シート!J23,"")</f>
        <v/>
      </c>
      <c r="F37" s="2" t="str">
        <f>IF(女子入力シート!H23&lt;&gt;"",VLOOKUP(女子入力シート!$L$2,学校番号!$A$1:$C$32,3),"")</f>
        <v/>
      </c>
      <c r="G37" s="2" t="str">
        <f>IF(女子入力シート!I23&lt;&gt;"",女子入力シート!I23,"")</f>
        <v/>
      </c>
      <c r="H37" s="2" t="str">
        <f>IF(女子入力シート!K23&lt;&gt;"",女子入力シート!K23,"")</f>
        <v/>
      </c>
    </row>
    <row r="38" spans="1:8" x14ac:dyDescent="0.15">
      <c r="A38" s="2">
        <v>16</v>
      </c>
      <c r="B38" s="2" t="str">
        <f>IF(女子入力シート!H24&lt;&gt;"",VLOOKUP(女子入力シート!$L$2,学校番号!$A$1:$C$32,2) &amp; DBCS(A38),"")</f>
        <v/>
      </c>
      <c r="C38" s="2" t="str">
        <f>IF(女子入力シート!H24&lt;&gt;"",VLOOKUP(女子入力シート!$L$2,学校番号!$A$1:$C$32,1)*100+A38,"")</f>
        <v/>
      </c>
      <c r="D38" s="2" t="str">
        <f>IF(女子入力シート!H24&lt;&gt;"",女子入力シート!H24,"")</f>
        <v/>
      </c>
      <c r="E38" s="2" t="str">
        <f>IF(女子入力シート!J24&lt;&gt;"",女子入力シート!J24,"")</f>
        <v/>
      </c>
      <c r="F38" s="2" t="str">
        <f>IF(女子入力シート!H24&lt;&gt;"",VLOOKUP(女子入力シート!$L$2,学校番号!$A$1:$C$32,3),"")</f>
        <v/>
      </c>
      <c r="G38" s="2" t="str">
        <f>IF(女子入力シート!I24&lt;&gt;"",女子入力シート!I24,"")</f>
        <v/>
      </c>
      <c r="H38" s="2" t="str">
        <f>IF(女子入力シート!K24&lt;&gt;"",女子入力シート!K24,"")</f>
        <v/>
      </c>
    </row>
    <row r="39" spans="1:8" x14ac:dyDescent="0.15">
      <c r="A39" s="2">
        <v>17</v>
      </c>
      <c r="B39" s="2" t="str">
        <f>IF(女子入力シート!H25&lt;&gt;"",VLOOKUP(女子入力シート!$L$2,学校番号!$A$1:$C$32,2) &amp; DBCS(A39),"")</f>
        <v/>
      </c>
      <c r="C39" s="2" t="str">
        <f>IF(女子入力シート!H25&lt;&gt;"",VLOOKUP(女子入力シート!$L$2,学校番号!$A$1:$C$32,1)*100+A39,"")</f>
        <v/>
      </c>
      <c r="D39" s="2" t="str">
        <f>IF(女子入力シート!H25&lt;&gt;"",女子入力シート!H25,"")</f>
        <v/>
      </c>
      <c r="E39" s="2" t="str">
        <f>IF(女子入力シート!J25&lt;&gt;"",女子入力シート!J25,"")</f>
        <v/>
      </c>
      <c r="F39" s="2" t="str">
        <f>IF(女子入力シート!H25&lt;&gt;"",VLOOKUP(女子入力シート!$L$2,学校番号!$A$1:$C$32,3),"")</f>
        <v/>
      </c>
      <c r="G39" s="2" t="str">
        <f>IF(女子入力シート!I25&lt;&gt;"",女子入力シート!I25,"")</f>
        <v/>
      </c>
      <c r="H39" s="2" t="str">
        <f>IF(女子入力シート!K25&lt;&gt;"",女子入力シート!K25,"")</f>
        <v/>
      </c>
    </row>
    <row r="40" spans="1:8" x14ac:dyDescent="0.15">
      <c r="A40" s="2">
        <v>18</v>
      </c>
      <c r="B40" s="2" t="str">
        <f>IF(女子入力シート!H26&lt;&gt;"",VLOOKUP(女子入力シート!$L$2,学校番号!$A$1:$C$32,2) &amp; DBCS(A40),"")</f>
        <v/>
      </c>
      <c r="C40" s="2" t="str">
        <f>IF(女子入力シート!H26&lt;&gt;"",VLOOKUP(女子入力シート!$L$2,学校番号!$A$1:$C$32,1)*100+A40,"")</f>
        <v/>
      </c>
      <c r="D40" s="2" t="str">
        <f>IF(女子入力シート!H26&lt;&gt;"",女子入力シート!H26,"")</f>
        <v/>
      </c>
      <c r="E40" s="2" t="str">
        <f>IF(女子入力シート!J26&lt;&gt;"",女子入力シート!J26,"")</f>
        <v/>
      </c>
      <c r="F40" s="2" t="str">
        <f>IF(女子入力シート!H26&lt;&gt;"",VLOOKUP(女子入力シート!$L$2,学校番号!$A$1:$C$32,3),"")</f>
        <v/>
      </c>
      <c r="G40" s="2" t="str">
        <f>IF(女子入力シート!I26&lt;&gt;"",女子入力シート!I26,"")</f>
        <v/>
      </c>
      <c r="H40" s="2" t="str">
        <f>IF(女子入力シート!K26&lt;&gt;"",女子入力シート!K26,"")</f>
        <v/>
      </c>
    </row>
    <row r="41" spans="1:8" x14ac:dyDescent="0.15">
      <c r="A41" s="2">
        <v>19</v>
      </c>
      <c r="B41" s="2" t="str">
        <f>IF(女子入力シート!H27&lt;&gt;"",VLOOKUP(女子入力シート!$L$2,学校番号!$A$1:$C$32,2) &amp; DBCS(A41),"")</f>
        <v/>
      </c>
      <c r="C41" s="2" t="str">
        <f>IF(女子入力シート!H27&lt;&gt;"",VLOOKUP(女子入力シート!$L$2,学校番号!$A$1:$C$32,1)*100+A41,"")</f>
        <v/>
      </c>
      <c r="D41" s="2" t="str">
        <f>IF(女子入力シート!H27&lt;&gt;"",女子入力シート!H27,"")</f>
        <v/>
      </c>
      <c r="E41" s="2" t="str">
        <f>IF(女子入力シート!J27&lt;&gt;"",女子入力シート!J27,"")</f>
        <v/>
      </c>
      <c r="F41" s="2" t="str">
        <f>IF(女子入力シート!H27&lt;&gt;"",VLOOKUP(女子入力シート!$L$2,学校番号!$A$1:$C$32,3),"")</f>
        <v/>
      </c>
      <c r="G41" s="2" t="str">
        <f>IF(女子入力シート!I27&lt;&gt;"",女子入力シート!I27,"")</f>
        <v/>
      </c>
      <c r="H41" s="2" t="str">
        <f>IF(女子入力シート!K27&lt;&gt;"",女子入力シート!K27,"")</f>
        <v/>
      </c>
    </row>
    <row r="42" spans="1:8" x14ac:dyDescent="0.15">
      <c r="A42" s="2">
        <v>20</v>
      </c>
      <c r="B42" s="2" t="str">
        <f>IF(女子入力シート!H28&lt;&gt;"",VLOOKUP(女子入力シート!$L$2,学校番号!$A$1:$C$32,2) &amp; DBCS(A42),"")</f>
        <v/>
      </c>
      <c r="C42" s="2" t="str">
        <f>IF(女子入力シート!H28&lt;&gt;"",VLOOKUP(女子入力シート!$L$2,学校番号!$A$1:$C$32,1)*100+A42,"")</f>
        <v/>
      </c>
      <c r="D42" s="2" t="str">
        <f>IF(女子入力シート!H28&lt;&gt;"",女子入力シート!H28,"")</f>
        <v/>
      </c>
      <c r="E42" s="2" t="str">
        <f>IF(女子入力シート!J28&lt;&gt;"",女子入力シート!J28,"")</f>
        <v/>
      </c>
      <c r="F42" s="2" t="str">
        <f>IF(女子入力シート!H28&lt;&gt;"",VLOOKUP(女子入力シート!$L$2,学校番号!$A$1:$C$32,3),"")</f>
        <v/>
      </c>
      <c r="G42" s="2" t="str">
        <f>IF(女子入力シート!I28&lt;&gt;"",女子入力シート!I28,"")</f>
        <v/>
      </c>
      <c r="H42" s="2" t="str">
        <f>IF(女子入力シート!K28&lt;&gt;"",女子入力シート!K28,"")</f>
        <v/>
      </c>
    </row>
    <row r="43" spans="1:8" x14ac:dyDescent="0.15">
      <c r="A43" s="2">
        <v>21</v>
      </c>
      <c r="B43" s="2" t="str">
        <f>IF(女子入力シート２!H9&lt;&gt;"",VLOOKUP(女子入力シート!$L$2,学校番号!$A$1:$C$32,2) &amp; DBCS(A43),"")</f>
        <v/>
      </c>
      <c r="C43" s="2" t="str">
        <f>IF(女子入力シート２!H9&lt;&gt;"",VLOOKUP(女子入力シート!$L$2,学校番号!$A$1:$C$32,1)*100+A43,"")</f>
        <v/>
      </c>
      <c r="D43" s="2" t="str">
        <f>IF(女子入力シート２!H9&lt;&gt;"",女子入力シート!H9,"")</f>
        <v/>
      </c>
      <c r="E43" s="2" t="str">
        <f>IF(女子入力シート２!J9&lt;&gt;"",女子入力シート２!J9,"")</f>
        <v/>
      </c>
      <c r="F43" s="2" t="str">
        <f>IF(女子入力シート２!H9&lt;&gt;"",VLOOKUP(女子入力シート!$L$2,学校番号!$A$1:$C$32,3),"")</f>
        <v/>
      </c>
      <c r="G43" s="2" t="str">
        <f>IF(女子入力シート２!I9&lt;&gt;"",女子入力シート２!I9,"")</f>
        <v/>
      </c>
      <c r="H43" s="2" t="str">
        <f>IF(女子入力シート２!K9&lt;&gt;"",女子入力シート２!K9,"")</f>
        <v/>
      </c>
    </row>
    <row r="44" spans="1:8" x14ac:dyDescent="0.15">
      <c r="A44" s="2">
        <v>22</v>
      </c>
      <c r="B44" s="2" t="str">
        <f>IF(女子入力シート２!H10&lt;&gt;"",VLOOKUP(女子入力シート!$L$2,学校番号!$A$1:$C$32,2) &amp; DBCS(A44),"")</f>
        <v/>
      </c>
      <c r="C44" s="2" t="str">
        <f>IF(女子入力シート２!H10&lt;&gt;"",VLOOKUP(女子入力シート!$L$2,学校番号!$A$1:$C$32,1)*100+A44,"")</f>
        <v/>
      </c>
      <c r="D44" s="2" t="str">
        <f>IF(女子入力シート２!H10&lt;&gt;"",女子入力シート!H30,"")</f>
        <v/>
      </c>
      <c r="E44" s="2" t="str">
        <f>IF(女子入力シート２!J10&lt;&gt;"",女子入力シート２!J30,"")</f>
        <v/>
      </c>
      <c r="F44" s="2" t="str">
        <f>IF(女子入力シート２!H10&lt;&gt;"",VLOOKUP(女子入力シート!$L$2,学校番号!$A$1:$C$32,3),"")</f>
        <v/>
      </c>
      <c r="G44" s="2" t="str">
        <f>IF(女子入力シート２!I10&lt;&gt;"",女子入力シート２!I10,"")</f>
        <v/>
      </c>
      <c r="H44" s="2" t="str">
        <f>IF(女子入力シート２!K10&lt;&gt;"",女子入力シート２!K30,"")</f>
        <v/>
      </c>
    </row>
    <row r="45" spans="1:8" x14ac:dyDescent="0.15">
      <c r="A45" s="2">
        <v>23</v>
      </c>
      <c r="B45" s="2" t="str">
        <f>IF(女子入力シート２!H11&lt;&gt;"",VLOOKUP(女子入力シート!$L$2,学校番号!$A$1:$C$32,2) &amp; DBCS(A45),"")</f>
        <v/>
      </c>
      <c r="C45" s="2" t="str">
        <f>IF(女子入力シート２!H11&lt;&gt;"",VLOOKUP(女子入力シート!$L$2,学校番号!$A$1:$C$32,1)*100+A45,"")</f>
        <v/>
      </c>
      <c r="D45" s="2" t="str">
        <f>IF(女子入力シート２!H11&lt;&gt;"",女子入力シート!H31,"")</f>
        <v/>
      </c>
      <c r="E45" s="2" t="str">
        <f>IF(女子入力シート２!J11&lt;&gt;"",女子入力シート!J31,"")</f>
        <v/>
      </c>
      <c r="F45" s="2" t="str">
        <f>IF(女子入力シート２!H11&lt;&gt;"",VLOOKUP(女子入力シート!$L$2,学校番号!$A$1:$C$32,3),"")</f>
        <v/>
      </c>
      <c r="G45" s="2" t="str">
        <f>IF(女子入力シート２!I11&lt;&gt;"",女子入力シート２!I11,"")</f>
        <v/>
      </c>
      <c r="H45" s="2" t="str">
        <f>IF(女子入力シート２!K11&lt;&gt;"",女子入力シート２!K31,"")</f>
        <v/>
      </c>
    </row>
    <row r="46" spans="1:8" x14ac:dyDescent="0.15">
      <c r="A46" s="2">
        <v>24</v>
      </c>
      <c r="B46" s="2" t="str">
        <f>IF(女子入力シート２!H12&lt;&gt;"",VLOOKUP(女子入力シート!$L$2,学校番号!$A$1:$C$32,2) &amp; DBCS(A46),"")</f>
        <v/>
      </c>
      <c r="C46" s="2" t="str">
        <f>IF(女子入力シート２!H12&lt;&gt;"",VLOOKUP(女子入力シート!$L$2,学校番号!$A$1:$C$32,1)*100+A46,"")</f>
        <v/>
      </c>
      <c r="D46" s="2" t="str">
        <f>IF(女子入力シート２!H12&lt;&gt;"",女子入力シート!H32,"")</f>
        <v/>
      </c>
      <c r="E46" s="2" t="str">
        <f>IF(女子入力シート２!J12&lt;&gt;"",女子入力シート!J32,"")</f>
        <v/>
      </c>
      <c r="F46" s="2" t="str">
        <f>IF(女子入力シート２!H12&lt;&gt;"",VLOOKUP(女子入力シート!$L$2,学校番号!$A$1:$C$32,3),"")</f>
        <v/>
      </c>
      <c r="G46" s="2" t="str">
        <f>IF(女子入力シート２!I12&lt;&gt;"",女子入力シート２!I12,"")</f>
        <v/>
      </c>
      <c r="H46" s="2" t="str">
        <f>IF(女子入力シート２!K12&lt;&gt;"",女子入力シート２!K32,"")</f>
        <v/>
      </c>
    </row>
    <row r="47" spans="1:8" x14ac:dyDescent="0.15">
      <c r="A47" s="2">
        <v>25</v>
      </c>
      <c r="B47" s="2" t="str">
        <f>IF(女子入力シート２!H13&lt;&gt;"",VLOOKUP(女子入力シート!$L$2,学校番号!$A$1:$C$32,2) &amp; DBCS(A47),"")</f>
        <v/>
      </c>
      <c r="C47" s="2" t="str">
        <f>IF(女子入力シート２!H13&lt;&gt;"",VLOOKUP(女子入力シート!$L$2,学校番号!$A$1:$C$32,1)*100+A47,"")</f>
        <v/>
      </c>
      <c r="D47" s="2" t="str">
        <f>IF(女子入力シート２!H13&lt;&gt;"",女子入力シート!H33,"")</f>
        <v/>
      </c>
      <c r="E47" s="2" t="str">
        <f>IF(女子入力シート２!J13&lt;&gt;"",女子入力シート!J33,"")</f>
        <v/>
      </c>
      <c r="F47" s="2" t="str">
        <f>IF(女子入力シート２!H13&lt;&gt;"",VLOOKUP(女子入力シート!$L$2,学校番号!$A$1:$C$32,3),"")</f>
        <v/>
      </c>
      <c r="G47" s="2" t="str">
        <f>IF(女子入力シート２!I13&lt;&gt;"",女子入力シート２!I13,"")</f>
        <v/>
      </c>
      <c r="H47" s="2" t="str">
        <f>IF(女子入力シート２!K13&lt;&gt;"",女子入力シート２!K33,"")</f>
        <v/>
      </c>
    </row>
    <row r="48" spans="1:8" x14ac:dyDescent="0.15">
      <c r="A48" s="2">
        <v>26</v>
      </c>
      <c r="B48" s="2" t="str">
        <f>IF(女子入力シート２!H14&lt;&gt;"",VLOOKUP(女子入力シート!$L$2,学校番号!$A$1:$C$32,2) &amp; DBCS(A48),"")</f>
        <v/>
      </c>
      <c r="C48" s="2" t="str">
        <f>IF(女子入力シート２!H14&lt;&gt;"",VLOOKUP(女子入力シート!$L$2,学校番号!$A$1:$C$32,1)*100+A48,"")</f>
        <v/>
      </c>
      <c r="D48" s="2" t="str">
        <f>IF(女子入力シート２!H14&lt;&gt;"",女子入力シート!H34,"")</f>
        <v/>
      </c>
      <c r="E48" s="2" t="str">
        <f>IF(女子入力シート２!J14&lt;&gt;"",女子入力シート!J34,"")</f>
        <v/>
      </c>
      <c r="F48" s="2" t="str">
        <f>IF(女子入力シート２!H14&lt;&gt;"",VLOOKUP(女子入力シート!$L$2,学校番号!$A$1:$C$32,3),"")</f>
        <v/>
      </c>
      <c r="G48" s="2" t="str">
        <f>IF(女子入力シート２!I14&lt;&gt;"",女子入力シート２!I14,"")</f>
        <v/>
      </c>
      <c r="H48" s="2" t="str">
        <f>IF(女子入力シート２!K14&lt;&gt;"",女子入力シート２!K34,"")</f>
        <v/>
      </c>
    </row>
    <row r="49" spans="1:8" x14ac:dyDescent="0.15">
      <c r="A49" s="2">
        <v>27</v>
      </c>
      <c r="B49" s="2" t="str">
        <f>IF(女子入力シート２!H15&lt;&gt;"",VLOOKUP(女子入力シート!$L$2,学校番号!$A$1:$C$32,2) &amp; DBCS(A49),"")</f>
        <v/>
      </c>
      <c r="C49" s="2" t="str">
        <f>IF(女子入力シート２!H15&lt;&gt;"",VLOOKUP(女子入力シート!$L$2,学校番号!$A$1:$C$32,1)*100+A49,"")</f>
        <v/>
      </c>
      <c r="D49" s="2" t="str">
        <f>IF(女子入力シート２!H15&lt;&gt;"",女子入力シート!H35,"")</f>
        <v/>
      </c>
      <c r="E49" s="2" t="str">
        <f>IF(女子入力シート２!J15&lt;&gt;"",女子入力シート!J35,"")</f>
        <v/>
      </c>
      <c r="F49" s="2" t="str">
        <f>IF(女子入力シート２!H15&lt;&gt;"",VLOOKUP(女子入力シート!$L$2,学校番号!$A$1:$C$32,3),"")</f>
        <v/>
      </c>
      <c r="G49" s="2" t="str">
        <f>IF(女子入力シート２!I15&lt;&gt;"",女子入力シート２!I15,"")</f>
        <v/>
      </c>
      <c r="H49" s="2" t="str">
        <f>IF(女子入力シート２!K15&lt;&gt;"",女子入力シート２!K35,"")</f>
        <v/>
      </c>
    </row>
    <row r="50" spans="1:8" x14ac:dyDescent="0.15">
      <c r="A50" s="2">
        <v>28</v>
      </c>
      <c r="B50" s="2" t="str">
        <f>IF(女子入力シート２!H16&lt;&gt;"",VLOOKUP(女子入力シート!$L$2,学校番号!$A$1:$C$32,2) &amp; DBCS(A50),"")</f>
        <v/>
      </c>
      <c r="C50" s="2" t="str">
        <f>IF(女子入力シート２!H16&lt;&gt;"",VLOOKUP(女子入力シート!$L$2,学校番号!$A$1:$C$32,1)*100+A50,"")</f>
        <v/>
      </c>
      <c r="D50" s="2" t="str">
        <f>IF(女子入力シート２!H16&lt;&gt;"",女子入力シート!H36,"")</f>
        <v/>
      </c>
      <c r="E50" s="2" t="str">
        <f>IF(女子入力シート２!J16&lt;&gt;"",女子入力シート!J36,"")</f>
        <v/>
      </c>
      <c r="F50" s="2" t="str">
        <f>IF(女子入力シート２!H16&lt;&gt;"",VLOOKUP(女子入力シート!$L$2,学校番号!$A$1:$C$32,3),"")</f>
        <v/>
      </c>
      <c r="G50" s="2" t="str">
        <f>IF(女子入力シート２!I16&lt;&gt;"",女子入力シート２!I16,"")</f>
        <v/>
      </c>
      <c r="H50" s="2" t="str">
        <f>IF(女子入力シート２!K16&lt;&gt;"",女子入力シート２!K36,"")</f>
        <v/>
      </c>
    </row>
    <row r="51" spans="1:8" x14ac:dyDescent="0.15">
      <c r="A51" s="2">
        <v>29</v>
      </c>
      <c r="B51" s="2" t="str">
        <f>IF(女子入力シート２!H17&lt;&gt;"",VLOOKUP(女子入力シート!$L$2,学校番号!$A$1:$C$32,2) &amp; DBCS(A51),"")</f>
        <v/>
      </c>
      <c r="C51" s="2" t="str">
        <f>IF(女子入力シート２!H17&lt;&gt;"",VLOOKUP(女子入力シート!$L$2,学校番号!$A$1:$C$32,1)*100+A51,"")</f>
        <v/>
      </c>
      <c r="D51" s="2" t="str">
        <f>IF(女子入力シート２!H17&lt;&gt;"",女子入力シート!H37,"")</f>
        <v/>
      </c>
      <c r="E51" s="2" t="str">
        <f>IF(女子入力シート２!J17&lt;&gt;"",女子入力シート!J37,"")</f>
        <v/>
      </c>
      <c r="F51" s="2" t="str">
        <f>IF(女子入力シート２!H17&lt;&gt;"",VLOOKUP(女子入力シート!$L$2,学校番号!$A$1:$C$32,3),"")</f>
        <v/>
      </c>
      <c r="G51" s="2" t="str">
        <f>IF(女子入力シート２!I17&lt;&gt;"",女子入力シート２!I17,"")</f>
        <v/>
      </c>
      <c r="H51" s="2" t="str">
        <f>IF(女子入力シート２!K17&lt;&gt;"",女子入力シート２!K37,"")</f>
        <v/>
      </c>
    </row>
    <row r="52" spans="1:8" x14ac:dyDescent="0.15">
      <c r="A52" s="2">
        <v>30</v>
      </c>
      <c r="B52" s="2" t="str">
        <f>IF(女子入力シート２!H18&lt;&gt;"",VLOOKUP(女子入力シート!$L$2,学校番号!$A$1:$C$32,2) &amp; DBCS(A52),"")</f>
        <v/>
      </c>
      <c r="C52" s="2" t="str">
        <f>IF(女子入力シート２!H18&lt;&gt;"",VLOOKUP(女子入力シート!$L$2,学校番号!$A$1:$C$32,1)*100+A52,"")</f>
        <v/>
      </c>
      <c r="D52" s="2" t="str">
        <f>IF(女子入力シート２!H18&lt;&gt;"",女子入力シート!H38,"")</f>
        <v/>
      </c>
      <c r="E52" s="2" t="str">
        <f>IF(女子入力シート２!J18&lt;&gt;"",女子入力シート!J38,"")</f>
        <v/>
      </c>
      <c r="F52" s="2" t="str">
        <f>IF(女子入力シート２!H18&lt;&gt;"",VLOOKUP(女子入力シート!$L$2,学校番号!$A$1:$C$32,3),"")</f>
        <v/>
      </c>
      <c r="G52" s="2" t="str">
        <f>IF(女子入力シート２!I18&lt;&gt;"",女子入力シート２!I18,"")</f>
        <v/>
      </c>
      <c r="H52" s="2" t="str">
        <f>IF(女子入力シート２!K18&lt;&gt;"",女子入力シート２!K38,"")</f>
        <v/>
      </c>
    </row>
    <row r="53" spans="1:8" x14ac:dyDescent="0.15">
      <c r="A53" s="2">
        <v>31</v>
      </c>
      <c r="B53" s="2" t="str">
        <f>IF(女子入力シート２!H19&lt;&gt;"",VLOOKUP(女子入力シート!$L$2,学校番号!$A$1:$C$32,2) &amp; DBCS(A53),"")</f>
        <v/>
      </c>
      <c r="C53" s="2" t="str">
        <f>IF(女子入力シート２!H19&lt;&gt;"",VLOOKUP(女子入力シート!$L$2,学校番号!$A$1:$C$32,1)*100+A53,"")</f>
        <v/>
      </c>
      <c r="D53" s="2" t="str">
        <f>IF(女子入力シート２!H19&lt;&gt;"",女子入力シート!H39,"")</f>
        <v/>
      </c>
      <c r="E53" s="2" t="str">
        <f>IF(女子入力シート２!J19&lt;&gt;"",女子入力シート!J39,"")</f>
        <v/>
      </c>
      <c r="F53" s="2" t="str">
        <f>IF(女子入力シート２!H19&lt;&gt;"",VLOOKUP(女子入力シート!$L$2,学校番号!$A$1:$C$32,3),"")</f>
        <v/>
      </c>
      <c r="G53" s="2" t="str">
        <f>IF(女子入力シート２!I19&lt;&gt;"",女子入力シート２!I19,"")</f>
        <v/>
      </c>
      <c r="H53" s="2" t="str">
        <f>IF(女子入力シート２!K19&lt;&gt;"",女子入力シート２!K39,"")</f>
        <v/>
      </c>
    </row>
    <row r="54" spans="1:8" x14ac:dyDescent="0.15">
      <c r="A54" s="2">
        <v>32</v>
      </c>
      <c r="B54" s="2" t="str">
        <f>IF(女子入力シート２!H20&lt;&gt;"",VLOOKUP(女子入力シート!$L$2,学校番号!$A$1:$C$32,2) &amp; DBCS(A54),"")</f>
        <v/>
      </c>
      <c r="C54" s="2" t="str">
        <f>IF(女子入力シート２!H20&lt;&gt;"",VLOOKUP(女子入力シート!$L$2,学校番号!$A$1:$C$32,1)*100+A54,"")</f>
        <v/>
      </c>
      <c r="D54" s="2" t="str">
        <f>IF(女子入力シート２!H20&lt;&gt;"",女子入力シート!H40,"")</f>
        <v/>
      </c>
      <c r="E54" s="2" t="str">
        <f>IF(女子入力シート２!J20&lt;&gt;"",女子入力シート!J40,"")</f>
        <v/>
      </c>
      <c r="F54" s="2" t="str">
        <f>IF(女子入力シート２!H20&lt;&gt;"",VLOOKUP(女子入力シート!$L$2,学校番号!$A$1:$C$32,3),"")</f>
        <v/>
      </c>
      <c r="G54" s="2" t="str">
        <f>IF(女子入力シート２!I20&lt;&gt;"",女子入力シート２!I20,"")</f>
        <v/>
      </c>
      <c r="H54" s="2" t="str">
        <f>IF(女子入力シート２!K20&lt;&gt;"",女子入力シート２!K40,"")</f>
        <v/>
      </c>
    </row>
    <row r="55" spans="1:8" x14ac:dyDescent="0.15">
      <c r="A55" s="2">
        <v>33</v>
      </c>
      <c r="B55" s="2" t="str">
        <f>IF(女子入力シート２!H21&lt;&gt;"",VLOOKUP(女子入力シート!$L$2,学校番号!$A$1:$C$32,2) &amp; DBCS(A55),"")</f>
        <v/>
      </c>
      <c r="C55" s="2" t="str">
        <f>IF(女子入力シート２!H21&lt;&gt;"",VLOOKUP(女子入力シート!$L$2,学校番号!$A$1:$C$32,1)*100+A55,"")</f>
        <v/>
      </c>
      <c r="D55" s="2" t="str">
        <f>IF(女子入力シート２!H21&lt;&gt;"",女子入力シート!H41,"")</f>
        <v/>
      </c>
      <c r="E55" s="2" t="str">
        <f>IF(女子入力シート２!J21&lt;&gt;"",女子入力シート!J41,"")</f>
        <v/>
      </c>
      <c r="F55" s="2" t="str">
        <f>IF(女子入力シート２!H21&lt;&gt;"",VLOOKUP(女子入力シート!$L$2,学校番号!$A$1:$C$32,3),"")</f>
        <v/>
      </c>
      <c r="G55" s="2" t="str">
        <f>IF(女子入力シート２!I21&lt;&gt;"",女子入力シート２!I21,"")</f>
        <v/>
      </c>
      <c r="H55" s="2" t="str">
        <f>IF(女子入力シート２!K21&lt;&gt;"",女子入力シート２!K41,"")</f>
        <v/>
      </c>
    </row>
    <row r="56" spans="1:8" x14ac:dyDescent="0.15">
      <c r="A56" s="2">
        <v>34</v>
      </c>
      <c r="B56" s="2" t="str">
        <f>IF(女子入力シート２!H22&lt;&gt;"",VLOOKUP(女子入力シート!$L$2,学校番号!$A$1:$C$32,2) &amp; DBCS(A56),"")</f>
        <v/>
      </c>
      <c r="C56" s="2" t="str">
        <f>IF(女子入力シート２!H22&lt;&gt;"",VLOOKUP(女子入力シート!$L$2,学校番号!$A$1:$C$32,1)*100+A56,"")</f>
        <v/>
      </c>
      <c r="D56" s="2" t="str">
        <f>IF(女子入力シート２!H22&lt;&gt;"",女子入力シート!H42,"")</f>
        <v/>
      </c>
      <c r="E56" s="2" t="str">
        <f>IF(女子入力シート２!J22&lt;&gt;"",女子入力シート!J42,"")</f>
        <v/>
      </c>
      <c r="F56" s="2" t="str">
        <f>IF(女子入力シート２!H22&lt;&gt;"",VLOOKUP(女子入力シート!$L$2,学校番号!$A$1:$C$32,3),"")</f>
        <v/>
      </c>
      <c r="G56" s="2" t="str">
        <f>IF(女子入力シート２!I22&lt;&gt;"",女子入力シート２!I22,"")</f>
        <v/>
      </c>
      <c r="H56" s="2" t="str">
        <f>IF(女子入力シート２!K22&lt;&gt;"",女子入力シート２!K42,"")</f>
        <v/>
      </c>
    </row>
    <row r="57" spans="1:8" x14ac:dyDescent="0.15">
      <c r="A57" s="2">
        <v>35</v>
      </c>
      <c r="B57" s="2" t="str">
        <f>IF(女子入力シート２!H23&lt;&gt;"",VLOOKUP(女子入力シート!$L$2,学校番号!$A$1:$C$32,2) &amp; DBCS(A57),"")</f>
        <v/>
      </c>
      <c r="C57" s="2" t="str">
        <f>IF(女子入力シート２!H23&lt;&gt;"",VLOOKUP(女子入力シート!$L$2,学校番号!$A$1:$C$32,1)*100+A57,"")</f>
        <v/>
      </c>
      <c r="D57" s="2" t="str">
        <f>IF(女子入力シート２!H23&lt;&gt;"",女子入力シート!H43,"")</f>
        <v/>
      </c>
      <c r="E57" s="2" t="str">
        <f>IF(女子入力シート２!J23&lt;&gt;"",女子入力シート!J43,"")</f>
        <v/>
      </c>
      <c r="F57" s="2" t="str">
        <f>IF(女子入力シート２!H23&lt;&gt;"",VLOOKUP(女子入力シート!$L$2,学校番号!$A$1:$C$32,3),"")</f>
        <v/>
      </c>
      <c r="G57" s="2" t="str">
        <f>IF(女子入力シート２!I23&lt;&gt;"",女子入力シート２!I23,"")</f>
        <v/>
      </c>
      <c r="H57" s="2" t="str">
        <f>IF(女子入力シート２!K23&lt;&gt;"",女子入力シート２!K43,"")</f>
        <v/>
      </c>
    </row>
    <row r="58" spans="1:8" x14ac:dyDescent="0.15">
      <c r="A58" s="2">
        <v>36</v>
      </c>
      <c r="B58" s="2" t="str">
        <f>IF(女子入力シート２!H24&lt;&gt;"",VLOOKUP(女子入力シート!$L$2,学校番号!$A$1:$C$32,2) &amp; DBCS(A58),"")</f>
        <v/>
      </c>
      <c r="C58" s="2" t="str">
        <f>IF(女子入力シート２!H24&lt;&gt;"",VLOOKUP(女子入力シート!$L$2,学校番号!$A$1:$C$32,1)*100+A58,"")</f>
        <v/>
      </c>
      <c r="D58" s="2" t="str">
        <f>IF(女子入力シート２!H24&lt;&gt;"",女子入力シート!H44,"")</f>
        <v/>
      </c>
      <c r="E58" s="2" t="str">
        <f>IF(女子入力シート２!J24&lt;&gt;"",女子入力シート!J44,"")</f>
        <v/>
      </c>
      <c r="F58" s="2" t="str">
        <f>IF(女子入力シート２!H24&lt;&gt;"",VLOOKUP(女子入力シート!$L$2,学校番号!$A$1:$C$32,3),"")</f>
        <v/>
      </c>
      <c r="G58" s="2" t="str">
        <f>IF(女子入力シート２!I24&lt;&gt;"",女子入力シート２!I24,"")</f>
        <v/>
      </c>
      <c r="H58" s="2" t="str">
        <f>IF(女子入力シート２!K24&lt;&gt;"",女子入力シート２!K44,"")</f>
        <v/>
      </c>
    </row>
    <row r="59" spans="1:8" x14ac:dyDescent="0.15">
      <c r="A59" s="2">
        <v>37</v>
      </c>
      <c r="B59" s="2" t="str">
        <f>IF(女子入力シート２!H25&lt;&gt;"",VLOOKUP(女子入力シート!$L$2,学校番号!$A$1:$C$32,2) &amp; DBCS(A59),"")</f>
        <v/>
      </c>
      <c r="C59" s="2" t="str">
        <f>IF(女子入力シート２!H25&lt;&gt;"",VLOOKUP(女子入力シート!$L$2,学校番号!$A$1:$C$32,1)*100+A59,"")</f>
        <v/>
      </c>
      <c r="D59" s="2" t="str">
        <f>IF(女子入力シート２!H25&lt;&gt;"",女子入力シート!H45,"")</f>
        <v/>
      </c>
      <c r="E59" s="2" t="str">
        <f>IF(女子入力シート２!J25&lt;&gt;"",女子入力シート!J45,"")</f>
        <v/>
      </c>
      <c r="F59" s="2" t="str">
        <f>IF(女子入力シート２!H25&lt;&gt;"",VLOOKUP(女子入力シート!$L$2,学校番号!$A$1:$C$32,3),"")</f>
        <v/>
      </c>
      <c r="G59" s="2" t="str">
        <f>IF(女子入力シート２!I25&lt;&gt;"",女子入力シート２!I25,"")</f>
        <v/>
      </c>
      <c r="H59" s="2" t="str">
        <f>IF(女子入力シート２!K25&lt;&gt;"",女子入力シート２!K45,"")</f>
        <v/>
      </c>
    </row>
    <row r="60" spans="1:8" x14ac:dyDescent="0.15">
      <c r="A60" s="2">
        <v>38</v>
      </c>
      <c r="B60" s="2" t="str">
        <f>IF(女子入力シート２!H26&lt;&gt;"",VLOOKUP(女子入力シート!$L$2,学校番号!$A$1:$C$32,2) &amp; DBCS(A60),"")</f>
        <v/>
      </c>
      <c r="C60" s="2" t="str">
        <f>IF(女子入力シート２!H26&lt;&gt;"",VLOOKUP(女子入力シート!$L$2,学校番号!$A$1:$C$32,1)*100+A60,"")</f>
        <v/>
      </c>
      <c r="D60" s="2" t="str">
        <f>IF(女子入力シート２!H26&lt;&gt;"",女子入力シート!H46,"")</f>
        <v/>
      </c>
      <c r="E60" s="2" t="str">
        <f>IF(女子入力シート２!J26&lt;&gt;"",女子入力シート!J46,"")</f>
        <v/>
      </c>
      <c r="F60" s="2" t="str">
        <f>IF(女子入力シート２!H26&lt;&gt;"",VLOOKUP(女子入力シート!$L$2,学校番号!$A$1:$C$32,3),"")</f>
        <v/>
      </c>
      <c r="G60" s="2" t="str">
        <f>IF(女子入力シート２!I26&lt;&gt;"",女子入力シート２!I26,"")</f>
        <v/>
      </c>
      <c r="H60" s="2" t="str">
        <f>IF(女子入力シート２!K26&lt;&gt;"",女子入力シート２!K46,"")</f>
        <v/>
      </c>
    </row>
    <row r="61" spans="1:8" x14ac:dyDescent="0.15">
      <c r="A61" s="2">
        <v>39</v>
      </c>
      <c r="B61" s="2" t="str">
        <f>IF(女子入力シート２!H27&lt;&gt;"",VLOOKUP(女子入力シート!$L$2,学校番号!$A$1:$C$32,2) &amp; DBCS(A61),"")</f>
        <v/>
      </c>
      <c r="C61" s="2" t="str">
        <f>IF(女子入力シート２!H27&lt;&gt;"",VLOOKUP(女子入力シート!$L$2,学校番号!$A$1:$C$32,1)*100+A61,"")</f>
        <v/>
      </c>
      <c r="D61" s="2" t="str">
        <f>IF(女子入力シート２!H27&lt;&gt;"",女子入力シート!H47,"")</f>
        <v/>
      </c>
      <c r="E61" s="2" t="str">
        <f>IF(女子入力シート２!J27&lt;&gt;"",女子入力シート!J47,"")</f>
        <v/>
      </c>
      <c r="F61" s="2" t="str">
        <f>IF(女子入力シート２!H27&lt;&gt;"",VLOOKUP(女子入力シート!$L$2,学校番号!$A$1:$C$32,3),"")</f>
        <v/>
      </c>
      <c r="G61" s="2" t="str">
        <f>IF(女子入力シート２!I27&lt;&gt;"",女子入力シート２!I27,"")</f>
        <v/>
      </c>
      <c r="H61" s="2" t="str">
        <f>IF(女子入力シート２!K27&lt;&gt;"",女子入力シート２!K47,"")</f>
        <v/>
      </c>
    </row>
    <row r="62" spans="1:8" x14ac:dyDescent="0.15">
      <c r="A62" s="2">
        <v>40</v>
      </c>
      <c r="B62" s="2" t="str">
        <f>IF(女子入力シート２!H28&lt;&gt;"",VLOOKUP(女子入力シート!$L$2,学校番号!$A$1:$C$32,2) &amp; DBCS(A62),"")</f>
        <v/>
      </c>
      <c r="C62" s="2" t="str">
        <f>IF(女子入力シート２!H28&lt;&gt;"",VLOOKUP(女子入力シート!$L$2,学校番号!$A$1:$C$32,1)*100+A62,"")</f>
        <v/>
      </c>
      <c r="D62" s="2" t="str">
        <f>IF(女子入力シート２!H28&lt;&gt;"",女子入力シート!H48,"")</f>
        <v/>
      </c>
      <c r="E62" s="2" t="str">
        <f>IF(女子入力シート２!J28&lt;&gt;"",女子入力シート!J48,"")</f>
        <v/>
      </c>
      <c r="F62" s="2" t="str">
        <f>IF(女子入力シート２!H28&lt;&gt;"",VLOOKUP(女子入力シート!$L$2,学校番号!$A$1:$C$32,3),"")</f>
        <v/>
      </c>
      <c r="G62" s="2" t="str">
        <f>IF(女子入力シート２!I28&lt;&gt;"",女子入力シート２!I28,"")</f>
        <v/>
      </c>
      <c r="H62" s="2" t="str">
        <f>IF(女子入力シート２!K28&lt;&gt;"",女子入力シート２!K48,"")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C08C7-9213-4E76-ACDA-3BA0745FC9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記入例</vt:lpstr>
      <vt:lpstr>男子入力シート</vt:lpstr>
      <vt:lpstr>男子入力シート２</vt:lpstr>
      <vt:lpstr>女子入力シート</vt:lpstr>
      <vt:lpstr>女子入力シート２</vt:lpstr>
      <vt:lpstr>学校番号</vt:lpstr>
      <vt:lpstr>男子データ（ドロー作成用）</vt:lpstr>
      <vt:lpstr>女子データ（ドロー作成用）</vt:lpstr>
      <vt:lpstr>記入例!Print_Area</vt:lpstr>
      <vt:lpstr>女子入力シート!Print_Area</vt:lpstr>
      <vt:lpstr>女子入力シート２!Print_Area</vt:lpstr>
      <vt:lpstr>男子入力シート!Print_Area</vt:lpstr>
      <vt:lpstr>男子入力シート２!Print_Area</vt:lpstr>
      <vt:lpstr>高校リスト</vt:lpstr>
      <vt:lpstr>高校名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nobuyoshi</dc:creator>
  <cp:lastModifiedBy>神奈川県教育委員会</cp:lastModifiedBy>
  <cp:lastPrinted>2024-06-02T00:49:51Z</cp:lastPrinted>
  <dcterms:created xsi:type="dcterms:W3CDTF">1997-01-08T22:48:59Z</dcterms:created>
  <dcterms:modified xsi:type="dcterms:W3CDTF">2024-06-02T00:51:08Z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芸術科目訂正資料丸山先生へ">
    <vt:lpwstr/>
  </property>
  <property fmtid="{D5CDD505-2E9C-101B-9397-08002B2CF9AE}" pid="4" name="TaxCatchAll">
    <vt:lpwstr/>
  </property>
</Properties>
</file>